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ortatil JL\Desktop\"/>
    </mc:Choice>
  </mc:AlternateContent>
  <bookViews>
    <workbookView xWindow="0" yWindow="0" windowWidth="21600" windowHeight="9735" tabRatio="864"/>
  </bookViews>
  <sheets>
    <sheet name="MENSUAL FEBRERO" sheetId="12" r:id="rId1"/>
    <sheet name="Calendario Perpetuo" sheetId="10" r:id="rId2"/>
    <sheet name="Calendario Perpetuo Actual" sheetId="11" r:id="rId3"/>
  </sheets>
  <externalReferences>
    <externalReference r:id="rId4"/>
  </externalReferences>
  <definedNames>
    <definedName name="ANUAL" localSheetId="2">'[1]Calendario Perpetuo'!$B$3</definedName>
    <definedName name="ANUAL">'Calendario Perpetuo'!$B$3</definedName>
    <definedName name="_xlnm.Print_Area" localSheetId="1">'Calendario Perpetuo'!$A$1:$Y$49</definedName>
    <definedName name="_xlnm.Print_Area" localSheetId="2">'Calendario Perpetuo Actual'!$A$4:$AF$103</definedName>
    <definedName name="_xlnm.Print_Area" localSheetId="0">'MENSUAL FEBRERO'!$A$1:$X$771</definedName>
    <definedName name="dias_festivos" localSheetId="2">'[1]Calendario Perpetuo'!$AA$3:$AA$9</definedName>
    <definedName name="dias_festivos">'Calendario Perpetuo'!$AA$3:$AA$9</definedName>
    <definedName name="Otras_fechas" localSheetId="2">'[1]Calendario Perpetuo'!$AA$21:$AA$35</definedName>
    <definedName name="Otras_fechas">'Calendario Perpetuo'!$AA$21:$AA$35</definedName>
    <definedName name="Semana_Santa" localSheetId="2">'[1]Calendario Perpetuo'!$AA$11:$AA$19</definedName>
    <definedName name="Semana_Santa">'Calendario Perpetuo'!$AA$11:$AA$19</definedName>
    <definedName name="Z_F07BAD60_2C1B_46D1_B6C7_4FD069B487CA_.wvu.PrintArea" localSheetId="1" hidden="1">'Calendario Perpetuo'!$A$2:$Y$41</definedName>
  </definedNames>
  <calcPr calcId="152511"/>
</workbook>
</file>

<file path=xl/calcChain.xml><?xml version="1.0" encoding="utf-8"?>
<calcChain xmlns="http://schemas.openxmlformats.org/spreadsheetml/2006/main">
  <c r="AM40" i="12" l="1"/>
  <c r="AK37" i="12"/>
  <c r="AP8" i="12" l="1"/>
  <c r="AP12" i="12"/>
  <c r="AP16" i="12"/>
  <c r="AP20" i="12"/>
  <c r="AP24" i="12"/>
  <c r="AP28" i="12"/>
  <c r="AP32" i="12"/>
  <c r="AB4" i="12"/>
  <c r="AC5" i="12"/>
  <c r="AD5" i="12"/>
  <c r="AE5" i="12"/>
  <c r="AF5" i="12"/>
  <c r="AG5" i="12"/>
  <c r="AH5" i="12"/>
  <c r="AI5" i="12"/>
  <c r="AJ5" i="12"/>
  <c r="AK5" i="12" s="1"/>
  <c r="AP5" i="12" s="1"/>
  <c r="AC6" i="12"/>
  <c r="AD6" i="12"/>
  <c r="AE6" i="12"/>
  <c r="AF6" i="12"/>
  <c r="AG6" i="12"/>
  <c r="AH6" i="12"/>
  <c r="AI6" i="12"/>
  <c r="AJ6" i="12"/>
  <c r="AK6" i="12" s="1"/>
  <c r="AP6" i="12" s="1"/>
  <c r="AC7" i="12"/>
  <c r="AD7" i="12"/>
  <c r="AE7" i="12"/>
  <c r="AF7" i="12"/>
  <c r="AG7" i="12"/>
  <c r="AH7" i="12"/>
  <c r="AI7" i="12"/>
  <c r="AJ7" i="12"/>
  <c r="AK7" i="12" s="1"/>
  <c r="AP7" i="12" s="1"/>
  <c r="AC8" i="12"/>
  <c r="AD8" i="12"/>
  <c r="AE8" i="12"/>
  <c r="AF8" i="12"/>
  <c r="AG8" i="12"/>
  <c r="AH8" i="12"/>
  <c r="AI8" i="12"/>
  <c r="AJ8" i="12"/>
  <c r="AK8" i="12" s="1"/>
  <c r="AC9" i="12"/>
  <c r="AD9" i="12"/>
  <c r="AE9" i="12"/>
  <c r="AF9" i="12"/>
  <c r="AG9" i="12"/>
  <c r="AH9" i="12"/>
  <c r="AI9" i="12"/>
  <c r="AJ9" i="12"/>
  <c r="AK9" i="12" s="1"/>
  <c r="AP9" i="12" s="1"/>
  <c r="AC10" i="12"/>
  <c r="AD10" i="12"/>
  <c r="AE10" i="12"/>
  <c r="AF10" i="12"/>
  <c r="AG10" i="12"/>
  <c r="AH10" i="12"/>
  <c r="AI10" i="12"/>
  <c r="AJ10" i="12"/>
  <c r="AK10" i="12" s="1"/>
  <c r="AP10" i="12" s="1"/>
  <c r="AC11" i="12"/>
  <c r="AD11" i="12"/>
  <c r="AE11" i="12"/>
  <c r="AF11" i="12"/>
  <c r="AG11" i="12"/>
  <c r="AH11" i="12"/>
  <c r="AI11" i="12"/>
  <c r="AJ11" i="12"/>
  <c r="AK11" i="12" s="1"/>
  <c r="AP11" i="12" s="1"/>
  <c r="AC12" i="12"/>
  <c r="AD12" i="12"/>
  <c r="AE12" i="12"/>
  <c r="AF12" i="12"/>
  <c r="AG12" i="12"/>
  <c r="AH12" i="12"/>
  <c r="AI12" i="12"/>
  <c r="AJ12" i="12"/>
  <c r="AK12" i="12" s="1"/>
  <c r="AC13" i="12"/>
  <c r="AD13" i="12"/>
  <c r="AE13" i="12"/>
  <c r="AF13" i="12"/>
  <c r="AG13" i="12"/>
  <c r="AH13" i="12"/>
  <c r="AI13" i="12"/>
  <c r="AJ13" i="12"/>
  <c r="AK13" i="12" s="1"/>
  <c r="AP13" i="12" s="1"/>
  <c r="AC14" i="12"/>
  <c r="AD14" i="12"/>
  <c r="AE14" i="12"/>
  <c r="AF14" i="12"/>
  <c r="AG14" i="12"/>
  <c r="AH14" i="12"/>
  <c r="AI14" i="12"/>
  <c r="AJ14" i="12"/>
  <c r="AK14" i="12" s="1"/>
  <c r="AP14" i="12" s="1"/>
  <c r="AC15" i="12"/>
  <c r="AD15" i="12"/>
  <c r="AE15" i="12"/>
  <c r="AF15" i="12"/>
  <c r="AG15" i="12"/>
  <c r="AH15" i="12"/>
  <c r="AI15" i="12"/>
  <c r="AJ15" i="12"/>
  <c r="AK15" i="12" s="1"/>
  <c r="AP15" i="12" s="1"/>
  <c r="AC16" i="12"/>
  <c r="AD16" i="12"/>
  <c r="AE16" i="12"/>
  <c r="AF16" i="12"/>
  <c r="AG16" i="12"/>
  <c r="AH16" i="12"/>
  <c r="AI16" i="12"/>
  <c r="AJ16" i="12"/>
  <c r="AK16" i="12" s="1"/>
  <c r="AC17" i="12"/>
  <c r="AD17" i="12"/>
  <c r="AE17" i="12"/>
  <c r="AF17" i="12"/>
  <c r="AG17" i="12"/>
  <c r="AH17" i="12"/>
  <c r="AI17" i="12"/>
  <c r="AJ17" i="12"/>
  <c r="AK17" i="12" s="1"/>
  <c r="AP17" i="12" s="1"/>
  <c r="AC18" i="12"/>
  <c r="AD18" i="12"/>
  <c r="AE18" i="12"/>
  <c r="AF18" i="12"/>
  <c r="AG18" i="12"/>
  <c r="AH18" i="12"/>
  <c r="AI18" i="12"/>
  <c r="AJ18" i="12"/>
  <c r="AK18" i="12" s="1"/>
  <c r="AP18" i="12" s="1"/>
  <c r="AC19" i="12"/>
  <c r="AD19" i="12"/>
  <c r="AE19" i="12"/>
  <c r="AF19" i="12"/>
  <c r="AG19" i="12"/>
  <c r="AH19" i="12"/>
  <c r="AI19" i="12"/>
  <c r="AJ19" i="12"/>
  <c r="AK19" i="12" s="1"/>
  <c r="AL19" i="12" s="1"/>
  <c r="AM19" i="12" s="1"/>
  <c r="AC20" i="12"/>
  <c r="AD20" i="12"/>
  <c r="AE20" i="12"/>
  <c r="AF20" i="12"/>
  <c r="AG20" i="12"/>
  <c r="AH20" i="12"/>
  <c r="AI20" i="12"/>
  <c r="AJ20" i="12"/>
  <c r="AK20" i="12" s="1"/>
  <c r="AC21" i="12"/>
  <c r="AD21" i="12"/>
  <c r="AE21" i="12"/>
  <c r="AF21" i="12"/>
  <c r="AG21" i="12"/>
  <c r="AH21" i="12"/>
  <c r="AI21" i="12"/>
  <c r="AJ21" i="12"/>
  <c r="AK21" i="12" s="1"/>
  <c r="AP21" i="12" s="1"/>
  <c r="AC22" i="12"/>
  <c r="AD22" i="12"/>
  <c r="AE22" i="12"/>
  <c r="AF22" i="12"/>
  <c r="AG22" i="12"/>
  <c r="AH22" i="12"/>
  <c r="AI22" i="12"/>
  <c r="AJ22" i="12"/>
  <c r="AK22" i="12" s="1"/>
  <c r="AP22" i="12" s="1"/>
  <c r="AC23" i="12"/>
  <c r="AD23" i="12"/>
  <c r="AE23" i="12"/>
  <c r="AF23" i="12"/>
  <c r="AG23" i="12"/>
  <c r="AH23" i="12"/>
  <c r="AI23" i="12"/>
  <c r="AJ23" i="12"/>
  <c r="AK23" i="12" s="1"/>
  <c r="AL23" i="12" s="1"/>
  <c r="AM23" i="12" s="1"/>
  <c r="AC24" i="12"/>
  <c r="AD24" i="12"/>
  <c r="AE24" i="12"/>
  <c r="AF24" i="12"/>
  <c r="AG24" i="12"/>
  <c r="AH24" i="12"/>
  <c r="AI24" i="12"/>
  <c r="AJ24" i="12"/>
  <c r="AK24" i="12" s="1"/>
  <c r="AC25" i="12"/>
  <c r="AD25" i="12"/>
  <c r="AE25" i="12"/>
  <c r="AF25" i="12"/>
  <c r="AG25" i="12"/>
  <c r="AH25" i="12"/>
  <c r="AI25" i="12"/>
  <c r="AJ25" i="12"/>
  <c r="AK25" i="12" s="1"/>
  <c r="AP25" i="12" s="1"/>
  <c r="AC26" i="12"/>
  <c r="AD26" i="12"/>
  <c r="AE26" i="12"/>
  <c r="AF26" i="12"/>
  <c r="AG26" i="12"/>
  <c r="AH26" i="12"/>
  <c r="AI26" i="12"/>
  <c r="AJ26" i="12"/>
  <c r="AK26" i="12" s="1"/>
  <c r="AP26" i="12" s="1"/>
  <c r="AC27" i="12"/>
  <c r="AD27" i="12"/>
  <c r="AE27" i="12"/>
  <c r="AF27" i="12"/>
  <c r="AG27" i="12"/>
  <c r="AH27" i="12"/>
  <c r="AI27" i="12"/>
  <c r="AJ27" i="12"/>
  <c r="AK27" i="12" s="1"/>
  <c r="AL27" i="12" s="1"/>
  <c r="AM27" i="12" s="1"/>
  <c r="AC28" i="12"/>
  <c r="AD28" i="12"/>
  <c r="AE28" i="12"/>
  <c r="AF28" i="12"/>
  <c r="AG28" i="12"/>
  <c r="AH28" i="12"/>
  <c r="AI28" i="12"/>
  <c r="AJ28" i="12"/>
  <c r="AK28" i="12" s="1"/>
  <c r="AC29" i="12"/>
  <c r="AD29" i="12"/>
  <c r="AE29" i="12"/>
  <c r="AF29" i="12"/>
  <c r="AG29" i="12"/>
  <c r="AH29" i="12"/>
  <c r="AI29" i="12"/>
  <c r="AJ29" i="12"/>
  <c r="AK29" i="12" s="1"/>
  <c r="AP29" i="12" s="1"/>
  <c r="AC30" i="12"/>
  <c r="AD30" i="12"/>
  <c r="AE30" i="12"/>
  <c r="AF30" i="12"/>
  <c r="AG30" i="12"/>
  <c r="AH30" i="12"/>
  <c r="AI30" i="12"/>
  <c r="AJ30" i="12"/>
  <c r="AK30" i="12" s="1"/>
  <c r="AP30" i="12" s="1"/>
  <c r="AC31" i="12"/>
  <c r="AD31" i="12"/>
  <c r="AE31" i="12"/>
  <c r="AF31" i="12"/>
  <c r="AG31" i="12"/>
  <c r="AH31" i="12"/>
  <c r="AI31" i="12"/>
  <c r="AJ31" i="12"/>
  <c r="AK31" i="12" s="1"/>
  <c r="AL31" i="12" s="1"/>
  <c r="AM31" i="12" s="1"/>
  <c r="AC32" i="12"/>
  <c r="AD32" i="12"/>
  <c r="AE32" i="12"/>
  <c r="AF32" i="12"/>
  <c r="AG32" i="12"/>
  <c r="AH32" i="12"/>
  <c r="AI32" i="12"/>
  <c r="AJ32" i="12"/>
  <c r="AK32" i="12" s="1"/>
  <c r="AD4" i="12"/>
  <c r="AE4" i="12"/>
  <c r="AF4" i="12"/>
  <c r="AG4" i="12"/>
  <c r="AH4" i="12"/>
  <c r="AI4" i="12"/>
  <c r="AJ4" i="12"/>
  <c r="AK4" i="12" s="1"/>
  <c r="AC4" i="12"/>
  <c r="N780" i="12"/>
  <c r="N775" i="12"/>
  <c r="Q769" i="12"/>
  <c r="Q768" i="12"/>
  <c r="Q767" i="12"/>
  <c r="Q766" i="12"/>
  <c r="Q765" i="12"/>
  <c r="Q764" i="12"/>
  <c r="Q763" i="12"/>
  <c r="Q762" i="12"/>
  <c r="Q761" i="12"/>
  <c r="Q760" i="12"/>
  <c r="Q759" i="12"/>
  <c r="Q758" i="12"/>
  <c r="Q757" i="12"/>
  <c r="Q756" i="12"/>
  <c r="Q755" i="12"/>
  <c r="Q754" i="12"/>
  <c r="Q753" i="12"/>
  <c r="Q752" i="12"/>
  <c r="Q751" i="12"/>
  <c r="Q750" i="12"/>
  <c r="Q749" i="12"/>
  <c r="Q748" i="12"/>
  <c r="Q747" i="12"/>
  <c r="Q746" i="12"/>
  <c r="Q745" i="12"/>
  <c r="Q744" i="12"/>
  <c r="Q743" i="12"/>
  <c r="Q742" i="12"/>
  <c r="Q741" i="12"/>
  <c r="Q740" i="12"/>
  <c r="Q739" i="12"/>
  <c r="Q738" i="12"/>
  <c r="Q737" i="12"/>
  <c r="Q736" i="12"/>
  <c r="Q735" i="12"/>
  <c r="Q734" i="12"/>
  <c r="Q733" i="12"/>
  <c r="Q732" i="12"/>
  <c r="Q731" i="12"/>
  <c r="Q730" i="12"/>
  <c r="Q729" i="12"/>
  <c r="Q728" i="12"/>
  <c r="Q727" i="12"/>
  <c r="Q726" i="12"/>
  <c r="Q725" i="12"/>
  <c r="Q724" i="12"/>
  <c r="Q723" i="12"/>
  <c r="Q722" i="12"/>
  <c r="Q721" i="12"/>
  <c r="Q720" i="12"/>
  <c r="Q719" i="12"/>
  <c r="Q718" i="12"/>
  <c r="Q717" i="12"/>
  <c r="Q716" i="12"/>
  <c r="Q715" i="12"/>
  <c r="Q714" i="12"/>
  <c r="Q713" i="12"/>
  <c r="Q712" i="12"/>
  <c r="Q711" i="12"/>
  <c r="Q710" i="12"/>
  <c r="Q709" i="12"/>
  <c r="Q708" i="12"/>
  <c r="Q707" i="12"/>
  <c r="Q706" i="12"/>
  <c r="Q705" i="12"/>
  <c r="Q704" i="12"/>
  <c r="Q703" i="12"/>
  <c r="Q702" i="12"/>
  <c r="Q701" i="12"/>
  <c r="Q700" i="12"/>
  <c r="Q699" i="12"/>
  <c r="Q698" i="12"/>
  <c r="Q697" i="12"/>
  <c r="Q696" i="12"/>
  <c r="Q695" i="12"/>
  <c r="Q694" i="12"/>
  <c r="Q693" i="12"/>
  <c r="Q692" i="12"/>
  <c r="Q691" i="12"/>
  <c r="Q690" i="12"/>
  <c r="Q689" i="12"/>
  <c r="Q688" i="12"/>
  <c r="Q687" i="12"/>
  <c r="Q686" i="12"/>
  <c r="Q685" i="12"/>
  <c r="Q684" i="12"/>
  <c r="Q683" i="12"/>
  <c r="Q682" i="12"/>
  <c r="Q681" i="12"/>
  <c r="Q680" i="12"/>
  <c r="Q679" i="12"/>
  <c r="Q678" i="12"/>
  <c r="Q677" i="12"/>
  <c r="Q676" i="12"/>
  <c r="Q675" i="12"/>
  <c r="Q674" i="12"/>
  <c r="Q673" i="12"/>
  <c r="Q672" i="12"/>
  <c r="Q671" i="12"/>
  <c r="Q670" i="12"/>
  <c r="Q669" i="12"/>
  <c r="Q668" i="12"/>
  <c r="Q667" i="12"/>
  <c r="Q666" i="12"/>
  <c r="Q665" i="12"/>
  <c r="Q664" i="12"/>
  <c r="Q663" i="12"/>
  <c r="Q662" i="12"/>
  <c r="Q661" i="12"/>
  <c r="Q660" i="12"/>
  <c r="Q659" i="12"/>
  <c r="Q658" i="12"/>
  <c r="Q657" i="12"/>
  <c r="Q656" i="12"/>
  <c r="Q655" i="12"/>
  <c r="Q654" i="12"/>
  <c r="Q653" i="12"/>
  <c r="Q652" i="12"/>
  <c r="Q651" i="12"/>
  <c r="Q650" i="12"/>
  <c r="Q649" i="12"/>
  <c r="Q648" i="12"/>
  <c r="Q647" i="12"/>
  <c r="Q646" i="12"/>
  <c r="Q645" i="12"/>
  <c r="Q644" i="12"/>
  <c r="Q643" i="12"/>
  <c r="Q642" i="12"/>
  <c r="Q641" i="12"/>
  <c r="Q640" i="12"/>
  <c r="Q639" i="12"/>
  <c r="Q638" i="12"/>
  <c r="Q637" i="12"/>
  <c r="Q636" i="12"/>
  <c r="Q635" i="12"/>
  <c r="Q634" i="12"/>
  <c r="Q633" i="12"/>
  <c r="Q632" i="12"/>
  <c r="Q631" i="12"/>
  <c r="Q630" i="12"/>
  <c r="Q629" i="12"/>
  <c r="Q628" i="12"/>
  <c r="Q627" i="12"/>
  <c r="Q626" i="12"/>
  <c r="Q625" i="12"/>
  <c r="Q624" i="12"/>
  <c r="Q623" i="12"/>
  <c r="Q622" i="12"/>
  <c r="Q621" i="12"/>
  <c r="Q620" i="12"/>
  <c r="Q619" i="12"/>
  <c r="Q618" i="12"/>
  <c r="Q617" i="12"/>
  <c r="Q616" i="12"/>
  <c r="Q615" i="12"/>
  <c r="Q614" i="12"/>
  <c r="Q613" i="12"/>
  <c r="Q612" i="12"/>
  <c r="Q611" i="12"/>
  <c r="Q610" i="12"/>
  <c r="Q609" i="12"/>
  <c r="Q608" i="12"/>
  <c r="Q607" i="12"/>
  <c r="Q606" i="12"/>
  <c r="Q605" i="12"/>
  <c r="Q604" i="12"/>
  <c r="Q603" i="12"/>
  <c r="Q602" i="12"/>
  <c r="Q601" i="12"/>
  <c r="Q600" i="12"/>
  <c r="Q599" i="12"/>
  <c r="Q598" i="12"/>
  <c r="Q597" i="12"/>
  <c r="Q596" i="12"/>
  <c r="Q595" i="12"/>
  <c r="Q594" i="12"/>
  <c r="Q593" i="12"/>
  <c r="Q592" i="12"/>
  <c r="Q591" i="12"/>
  <c r="Q590" i="12"/>
  <c r="Q589" i="12"/>
  <c r="Q588" i="12"/>
  <c r="Q587" i="12"/>
  <c r="Q586" i="12"/>
  <c r="Q585" i="12"/>
  <c r="Q584" i="12"/>
  <c r="Q583" i="12"/>
  <c r="Q582" i="12"/>
  <c r="Q581" i="12"/>
  <c r="Q580" i="12"/>
  <c r="Q579" i="12"/>
  <c r="Q578" i="12"/>
  <c r="Q577" i="12"/>
  <c r="Q576" i="12"/>
  <c r="Q575" i="12"/>
  <c r="Q574" i="12"/>
  <c r="Q573" i="12"/>
  <c r="Q572" i="12"/>
  <c r="Q571" i="12"/>
  <c r="Q570" i="12"/>
  <c r="Q569" i="12"/>
  <c r="Q568" i="12"/>
  <c r="Q567" i="12"/>
  <c r="Q566" i="12"/>
  <c r="Q565" i="12"/>
  <c r="Q564" i="12"/>
  <c r="Q563" i="12"/>
  <c r="Q562" i="12"/>
  <c r="Q561" i="12"/>
  <c r="Q560" i="12"/>
  <c r="Q559" i="12"/>
  <c r="Q558" i="12"/>
  <c r="Q557" i="12"/>
  <c r="Q556" i="12"/>
  <c r="Q555" i="12"/>
  <c r="Q554" i="12"/>
  <c r="Q553" i="12"/>
  <c r="Q552" i="12"/>
  <c r="Q551" i="12"/>
  <c r="Q550" i="12"/>
  <c r="Q549" i="12"/>
  <c r="Q548" i="12"/>
  <c r="Q547" i="12"/>
  <c r="Q546" i="12"/>
  <c r="Q545" i="12"/>
  <c r="Q544" i="12"/>
  <c r="Q543" i="12"/>
  <c r="Q542" i="12"/>
  <c r="Q541" i="12"/>
  <c r="Q540" i="12"/>
  <c r="Q539" i="12"/>
  <c r="Q538" i="12"/>
  <c r="Q537" i="12"/>
  <c r="Q536" i="12"/>
  <c r="Q535" i="12"/>
  <c r="Q534" i="12"/>
  <c r="Q533" i="12"/>
  <c r="Q532" i="12"/>
  <c r="Q531" i="12"/>
  <c r="Q530" i="12"/>
  <c r="Q529" i="12"/>
  <c r="Q528" i="12"/>
  <c r="Q527" i="12"/>
  <c r="Q526" i="12"/>
  <c r="Q525" i="12"/>
  <c r="Q524" i="12"/>
  <c r="Q523" i="12"/>
  <c r="Q522" i="12"/>
  <c r="Q521" i="12"/>
  <c r="Q520" i="12"/>
  <c r="Q519" i="12"/>
  <c r="Q518" i="12"/>
  <c r="Q517" i="12"/>
  <c r="Q516" i="12"/>
  <c r="Q515" i="12"/>
  <c r="Q514" i="12"/>
  <c r="Q513" i="12"/>
  <c r="Q512" i="12"/>
  <c r="Q511" i="12"/>
  <c r="Q510" i="12"/>
  <c r="Q509" i="12"/>
  <c r="Q508" i="12"/>
  <c r="Q507" i="12"/>
  <c r="Q506" i="12"/>
  <c r="Q505" i="12"/>
  <c r="Q504" i="12"/>
  <c r="Q503" i="12"/>
  <c r="Q502" i="12"/>
  <c r="Q501" i="12"/>
  <c r="Q500" i="12"/>
  <c r="Q499" i="12"/>
  <c r="Q498" i="12"/>
  <c r="Q497" i="12"/>
  <c r="Q496" i="12"/>
  <c r="Q495" i="12"/>
  <c r="Q494" i="12"/>
  <c r="Q493" i="12"/>
  <c r="Q492" i="12"/>
  <c r="Q491" i="12"/>
  <c r="Q490" i="12"/>
  <c r="Q489" i="12"/>
  <c r="Q488" i="12"/>
  <c r="Q487" i="12"/>
  <c r="Q486" i="12"/>
  <c r="Q485" i="12"/>
  <c r="Q484" i="12"/>
  <c r="Q483" i="12"/>
  <c r="Q482" i="12"/>
  <c r="Q481" i="12"/>
  <c r="Q480" i="12"/>
  <c r="Q479" i="12"/>
  <c r="Q478" i="12"/>
  <c r="Q477" i="12"/>
  <c r="Q476" i="12"/>
  <c r="Q475" i="12"/>
  <c r="Q474" i="12"/>
  <c r="Q473" i="12"/>
  <c r="Q472" i="12"/>
  <c r="Q471" i="12"/>
  <c r="Q470" i="12"/>
  <c r="Q469" i="12"/>
  <c r="Q468" i="12"/>
  <c r="Q467" i="12"/>
  <c r="Q466" i="12"/>
  <c r="Q465" i="12"/>
  <c r="Q464" i="12"/>
  <c r="Q463" i="12"/>
  <c r="Q462" i="12"/>
  <c r="Q461" i="12"/>
  <c r="Q460" i="12"/>
  <c r="Q459" i="12"/>
  <c r="Q458" i="12"/>
  <c r="Q457" i="12"/>
  <c r="Q456" i="12"/>
  <c r="Q455" i="12"/>
  <c r="Q454" i="12"/>
  <c r="Q453" i="12"/>
  <c r="Q452" i="12"/>
  <c r="Q451" i="12"/>
  <c r="Q450" i="12"/>
  <c r="Q449" i="12"/>
  <c r="Q448" i="12"/>
  <c r="Q447" i="12"/>
  <c r="Q446" i="12"/>
  <c r="Q445" i="12"/>
  <c r="Q444" i="12"/>
  <c r="Q443" i="12"/>
  <c r="Q442" i="12"/>
  <c r="Q441" i="12"/>
  <c r="Q440" i="12"/>
  <c r="Q439" i="12"/>
  <c r="Q438" i="12"/>
  <c r="Q437" i="12"/>
  <c r="Q436" i="12"/>
  <c r="Q435" i="12"/>
  <c r="Q434" i="12"/>
  <c r="Q433" i="12"/>
  <c r="Q432" i="12"/>
  <c r="Q431" i="12"/>
  <c r="Q430" i="12"/>
  <c r="Q429" i="12"/>
  <c r="Q428" i="12"/>
  <c r="Q427" i="12"/>
  <c r="Q426" i="12"/>
  <c r="Q425" i="12"/>
  <c r="Q424" i="12"/>
  <c r="Q423" i="12"/>
  <c r="Q422" i="12"/>
  <c r="Q421" i="12"/>
  <c r="Q420" i="12"/>
  <c r="Q419" i="12"/>
  <c r="Q418" i="12"/>
  <c r="Q417" i="12"/>
  <c r="Q416" i="12"/>
  <c r="Q415" i="12"/>
  <c r="Q414" i="12"/>
  <c r="Q413" i="12"/>
  <c r="Q412" i="12"/>
  <c r="Q411" i="12"/>
  <c r="Q410" i="12"/>
  <c r="Q409" i="12"/>
  <c r="Q408" i="12"/>
  <c r="Q407" i="12"/>
  <c r="Q406" i="12"/>
  <c r="Q405" i="12"/>
  <c r="Q404" i="12"/>
  <c r="Q403" i="12"/>
  <c r="Q402" i="12"/>
  <c r="Q401" i="12"/>
  <c r="Q400" i="12"/>
  <c r="Q399" i="12"/>
  <c r="Q398" i="12"/>
  <c r="Q397" i="12"/>
  <c r="Q396" i="12"/>
  <c r="Q395" i="12"/>
  <c r="Q394" i="12"/>
  <c r="Q393" i="12"/>
  <c r="Q392" i="12"/>
  <c r="Q391" i="12"/>
  <c r="Q390" i="12"/>
  <c r="Q389" i="12"/>
  <c r="Q388" i="12"/>
  <c r="Q387" i="12"/>
  <c r="Q386" i="12"/>
  <c r="Q385" i="12"/>
  <c r="Q384" i="12"/>
  <c r="Q383" i="12"/>
  <c r="Q382" i="12"/>
  <c r="Q381" i="12"/>
  <c r="Q380" i="12"/>
  <c r="Q379" i="12"/>
  <c r="Q378" i="12"/>
  <c r="Q377" i="12"/>
  <c r="Q376" i="12"/>
  <c r="Q375" i="12"/>
  <c r="Q374" i="12"/>
  <c r="Q373" i="12"/>
  <c r="Q372" i="12"/>
  <c r="Q371" i="12"/>
  <c r="Q370" i="12"/>
  <c r="Q369" i="12"/>
  <c r="Q368" i="12"/>
  <c r="Q367" i="12"/>
  <c r="Q366" i="12"/>
  <c r="Q365" i="12"/>
  <c r="Q364" i="12"/>
  <c r="Q363" i="12"/>
  <c r="Q362" i="12"/>
  <c r="Q361" i="12"/>
  <c r="Q360" i="12"/>
  <c r="Q359" i="12"/>
  <c r="Q358" i="12"/>
  <c r="Q357" i="12"/>
  <c r="Q356" i="12"/>
  <c r="Q355" i="12"/>
  <c r="Q354" i="12"/>
  <c r="Q353" i="12"/>
  <c r="Q352" i="12"/>
  <c r="Q351" i="12"/>
  <c r="Q350" i="12"/>
  <c r="Q349" i="12"/>
  <c r="Q348" i="12"/>
  <c r="Q347" i="12"/>
  <c r="Q346" i="12"/>
  <c r="Q345" i="12"/>
  <c r="Q344" i="12"/>
  <c r="Q343" i="12"/>
  <c r="Q342" i="12"/>
  <c r="Q341" i="12"/>
  <c r="Q340" i="12"/>
  <c r="Q339" i="12"/>
  <c r="Q338" i="12"/>
  <c r="Q337" i="12"/>
  <c r="Q336" i="12"/>
  <c r="Q335" i="12"/>
  <c r="Q334" i="12"/>
  <c r="Q333" i="12"/>
  <c r="Q332" i="12"/>
  <c r="Q331" i="12"/>
  <c r="Q330" i="12"/>
  <c r="Q329" i="12"/>
  <c r="Q328" i="12"/>
  <c r="Q327" i="12"/>
  <c r="Q326" i="12"/>
  <c r="Q325" i="12"/>
  <c r="Q324" i="12"/>
  <c r="Q323" i="12"/>
  <c r="Q322" i="12"/>
  <c r="Q321" i="12"/>
  <c r="Q320" i="12"/>
  <c r="Q319" i="12"/>
  <c r="Q318" i="12"/>
  <c r="Q317" i="12"/>
  <c r="Q316" i="12"/>
  <c r="Q315" i="12"/>
  <c r="Q314" i="12"/>
  <c r="Q313" i="12"/>
  <c r="Q312" i="12"/>
  <c r="Q311" i="12"/>
  <c r="Q310" i="12"/>
  <c r="Q309" i="12"/>
  <c r="Q308" i="12"/>
  <c r="Q307" i="12"/>
  <c r="Q306" i="12"/>
  <c r="Q305" i="12"/>
  <c r="Q304" i="12"/>
  <c r="Q303" i="12"/>
  <c r="Q302" i="12"/>
  <c r="Q301" i="12"/>
  <c r="Q300" i="12"/>
  <c r="Q299" i="12"/>
  <c r="Q298" i="12"/>
  <c r="Q297" i="12"/>
  <c r="Q296" i="12"/>
  <c r="Q295" i="12"/>
  <c r="Q294" i="12"/>
  <c r="Q293" i="12"/>
  <c r="Q292" i="12"/>
  <c r="Q291" i="12"/>
  <c r="Q290" i="12"/>
  <c r="Q289" i="12"/>
  <c r="Q288" i="12"/>
  <c r="Q287" i="12"/>
  <c r="Q286" i="12"/>
  <c r="Q285" i="12"/>
  <c r="Q284" i="12"/>
  <c r="Q283" i="12"/>
  <c r="Q282" i="12"/>
  <c r="Q281" i="12"/>
  <c r="Q280" i="12"/>
  <c r="Q279" i="12"/>
  <c r="Q278" i="12"/>
  <c r="Q277" i="12"/>
  <c r="Q276" i="12"/>
  <c r="Q275" i="12"/>
  <c r="Q274" i="12"/>
  <c r="Q273" i="12"/>
  <c r="Q272" i="12"/>
  <c r="Q271" i="12"/>
  <c r="Q270" i="12"/>
  <c r="Q269" i="12"/>
  <c r="Q268" i="12"/>
  <c r="Q267" i="12"/>
  <c r="Q266" i="12"/>
  <c r="Q265" i="12"/>
  <c r="Q264" i="12"/>
  <c r="Q263" i="12"/>
  <c r="Q262" i="12"/>
  <c r="Q261" i="12"/>
  <c r="Q260" i="12"/>
  <c r="Q259" i="12"/>
  <c r="Q258" i="12"/>
  <c r="Q257" i="12"/>
  <c r="Q256" i="12"/>
  <c r="Q255" i="12"/>
  <c r="Q254" i="12"/>
  <c r="Q253" i="12"/>
  <c r="Q252" i="12"/>
  <c r="Q251" i="12"/>
  <c r="Q250" i="12"/>
  <c r="Q249" i="12"/>
  <c r="Q248" i="12"/>
  <c r="Q247" i="12"/>
  <c r="Q246" i="12"/>
  <c r="Q245" i="12"/>
  <c r="Q244" i="12"/>
  <c r="Q243" i="12"/>
  <c r="Q242" i="12"/>
  <c r="Q241" i="12"/>
  <c r="Q240" i="12"/>
  <c r="Q239" i="12"/>
  <c r="Q238" i="12"/>
  <c r="Q237" i="12"/>
  <c r="Q236" i="12"/>
  <c r="Q235" i="12"/>
  <c r="Q234" i="12"/>
  <c r="Q233" i="12"/>
  <c r="Q232" i="12"/>
  <c r="Q231" i="12"/>
  <c r="Q230" i="12"/>
  <c r="Q229" i="12"/>
  <c r="Q228" i="12"/>
  <c r="Q227" i="12"/>
  <c r="Q226" i="12"/>
  <c r="Q225" i="12"/>
  <c r="Q224" i="12"/>
  <c r="Q223" i="12"/>
  <c r="Q222" i="12"/>
  <c r="Q221" i="12"/>
  <c r="Q220" i="12"/>
  <c r="Q219" i="12"/>
  <c r="Q218" i="12"/>
  <c r="Q217" i="12"/>
  <c r="Q216" i="12"/>
  <c r="Q215" i="12"/>
  <c r="Q214" i="12"/>
  <c r="Q213" i="12"/>
  <c r="Q212" i="12"/>
  <c r="Q211" i="12"/>
  <c r="Q210" i="12"/>
  <c r="Q209" i="12"/>
  <c r="Q208" i="12"/>
  <c r="Q207" i="12"/>
  <c r="Q206" i="12"/>
  <c r="Q205" i="12"/>
  <c r="Q204" i="12"/>
  <c r="Q203" i="12"/>
  <c r="Q202" i="12"/>
  <c r="Q201" i="12"/>
  <c r="Q200" i="12"/>
  <c r="Q199" i="12"/>
  <c r="Q198" i="12"/>
  <c r="Q197" i="12"/>
  <c r="Q196" i="12"/>
  <c r="Q195" i="12"/>
  <c r="Q194" i="12"/>
  <c r="Q193" i="12"/>
  <c r="Q192" i="12"/>
  <c r="Q191" i="12"/>
  <c r="Q190" i="12"/>
  <c r="Q189" i="12"/>
  <c r="Q188" i="12"/>
  <c r="Q187" i="12"/>
  <c r="Q186" i="12"/>
  <c r="Q185" i="12"/>
  <c r="Q184" i="12"/>
  <c r="Q183" i="12"/>
  <c r="Q182" i="12"/>
  <c r="Q181" i="12"/>
  <c r="Q180" i="12"/>
  <c r="Q179" i="12"/>
  <c r="Q178" i="12"/>
  <c r="Q177" i="12"/>
  <c r="Q176" i="12"/>
  <c r="Q175" i="12"/>
  <c r="Q174" i="12"/>
  <c r="Q173" i="12"/>
  <c r="Q172" i="12"/>
  <c r="Q171" i="12"/>
  <c r="Q170" i="12"/>
  <c r="Q169" i="12"/>
  <c r="Q168" i="12"/>
  <c r="Q167" i="12"/>
  <c r="Q166" i="12"/>
  <c r="Q165" i="12"/>
  <c r="Q164" i="12"/>
  <c r="Q163" i="12"/>
  <c r="Q162" i="12"/>
  <c r="Q161" i="12"/>
  <c r="Q160" i="12"/>
  <c r="Q159" i="12"/>
  <c r="Q158" i="12"/>
  <c r="Q157" i="12"/>
  <c r="Q156" i="12"/>
  <c r="Q155" i="12"/>
  <c r="Q154" i="12"/>
  <c r="Q153" i="12"/>
  <c r="Q152" i="12"/>
  <c r="Q151" i="12"/>
  <c r="Q150" i="12"/>
  <c r="Q149" i="12"/>
  <c r="Q148" i="12"/>
  <c r="Q147" i="12"/>
  <c r="Q146" i="12"/>
  <c r="Q145" i="12"/>
  <c r="Q144" i="12"/>
  <c r="Q143" i="12"/>
  <c r="Q142" i="12"/>
  <c r="Q141" i="12"/>
  <c r="Q140" i="12"/>
  <c r="Q139" i="12"/>
  <c r="Q138" i="12"/>
  <c r="Q137" i="12"/>
  <c r="Q136" i="12"/>
  <c r="Q135" i="12"/>
  <c r="Q134" i="12"/>
  <c r="Q133" i="12"/>
  <c r="Q132" i="12"/>
  <c r="Q131" i="12"/>
  <c r="Q130" i="12"/>
  <c r="Q129" i="12"/>
  <c r="Q128" i="12"/>
  <c r="Q127" i="12"/>
  <c r="Q126" i="12"/>
  <c r="Q125" i="12"/>
  <c r="Q124" i="12"/>
  <c r="Q123" i="12"/>
  <c r="Q122" i="12"/>
  <c r="Q121" i="12"/>
  <c r="Q120" i="12"/>
  <c r="Q119" i="12"/>
  <c r="Q118" i="12"/>
  <c r="Q117" i="12"/>
  <c r="Q116" i="12"/>
  <c r="Q115" i="12"/>
  <c r="Q114" i="12"/>
  <c r="Q113" i="12"/>
  <c r="Q112" i="12"/>
  <c r="Q111" i="12"/>
  <c r="Q110" i="12"/>
  <c r="Q109" i="12"/>
  <c r="Q108" i="12"/>
  <c r="Q107" i="12"/>
  <c r="Q106" i="12"/>
  <c r="Q105" i="12"/>
  <c r="Q104" i="12"/>
  <c r="Q103" i="12"/>
  <c r="Q102" i="12"/>
  <c r="Q101" i="12"/>
  <c r="Q100" i="12"/>
  <c r="Q99" i="12"/>
  <c r="Q98" i="12"/>
  <c r="Q97" i="12"/>
  <c r="Q96" i="12"/>
  <c r="Q95"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7" i="12"/>
  <c r="Q66" i="12"/>
  <c r="Q65" i="12"/>
  <c r="Q64" i="12"/>
  <c r="Q63" i="12"/>
  <c r="Q62" i="12"/>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Q18" i="12"/>
  <c r="Q17" i="12"/>
  <c r="Q16" i="12"/>
  <c r="Q15" i="12"/>
  <c r="Q14" i="12"/>
  <c r="Q13" i="12"/>
  <c r="Q12" i="12"/>
  <c r="Q11" i="12"/>
  <c r="Q10" i="12"/>
  <c r="Q9" i="12"/>
  <c r="Q8" i="12"/>
  <c r="Q7" i="12"/>
  <c r="Q6" i="12"/>
  <c r="Q5" i="12"/>
  <c r="Q4" i="12"/>
  <c r="Q3" i="12"/>
  <c r="R3" i="12" s="1"/>
  <c r="AP4" i="12" l="1"/>
  <c r="O782" i="12"/>
  <c r="O783" i="12" s="1"/>
  <c r="AL4" i="12"/>
  <c r="AM4" i="12" s="1"/>
  <c r="AP31" i="12"/>
  <c r="AP27" i="12"/>
  <c r="AP23" i="12"/>
  <c r="AP19" i="12"/>
  <c r="AL29" i="12"/>
  <c r="AM29" i="12" s="1"/>
  <c r="AN29" i="12"/>
  <c r="AO29" i="12" s="1"/>
  <c r="AL25" i="12"/>
  <c r="AM25" i="12" s="1"/>
  <c r="AN25" i="12"/>
  <c r="AO25" i="12" s="1"/>
  <c r="AL21" i="12"/>
  <c r="AM21" i="12" s="1"/>
  <c r="AN21" i="12"/>
  <c r="AO21" i="12" s="1"/>
  <c r="AL17" i="12"/>
  <c r="AM17" i="12" s="1"/>
  <c r="AN17" i="12"/>
  <c r="AO17" i="12" s="1"/>
  <c r="AL13" i="12"/>
  <c r="AM13" i="12" s="1"/>
  <c r="AN13" i="12"/>
  <c r="AO13" i="12" s="1"/>
  <c r="AL9" i="12"/>
  <c r="AM9" i="12" s="1"/>
  <c r="AN9" i="12"/>
  <c r="AO9" i="12" s="1"/>
  <c r="AL5" i="12"/>
  <c r="AM5" i="12" s="1"/>
  <c r="AN5" i="12"/>
  <c r="AO5" i="12" s="1"/>
  <c r="AN30" i="12"/>
  <c r="AO30" i="12" s="1"/>
  <c r="AN28" i="12"/>
  <c r="AO28" i="12" s="1"/>
  <c r="AN26" i="12"/>
  <c r="AO26" i="12" s="1"/>
  <c r="AN24" i="12"/>
  <c r="AO24" i="12" s="1"/>
  <c r="AN22" i="12"/>
  <c r="AO22" i="12" s="1"/>
  <c r="AN20" i="12"/>
  <c r="AO20" i="12" s="1"/>
  <c r="AN18" i="12"/>
  <c r="AO18" i="12" s="1"/>
  <c r="AN16" i="12"/>
  <c r="AO16" i="12" s="1"/>
  <c r="AL15" i="12"/>
  <c r="AM15" i="12" s="1"/>
  <c r="AN14" i="12"/>
  <c r="AO14" i="12" s="1"/>
  <c r="AN12" i="12"/>
  <c r="AO12" i="12" s="1"/>
  <c r="AL11" i="12"/>
  <c r="AM11" i="12" s="1"/>
  <c r="AN10" i="12"/>
  <c r="AO10" i="12" s="1"/>
  <c r="AN8" i="12"/>
  <c r="AO8" i="12" s="1"/>
  <c r="AL7" i="12"/>
  <c r="AM7" i="12" s="1"/>
  <c r="AN6" i="12"/>
  <c r="AO6" i="12" s="1"/>
  <c r="AL28" i="12"/>
  <c r="AM28" i="12" s="1"/>
  <c r="AL24" i="12"/>
  <c r="AM24" i="12" s="1"/>
  <c r="AL20" i="12"/>
  <c r="AM20" i="12" s="1"/>
  <c r="AL16" i="12"/>
  <c r="AM16" i="12" s="1"/>
  <c r="AL12" i="12"/>
  <c r="AM12" i="12" s="1"/>
  <c r="AL8" i="12"/>
  <c r="AM8" i="12" s="1"/>
  <c r="AN31" i="12"/>
  <c r="AO31" i="12" s="1"/>
  <c r="AN27" i="12"/>
  <c r="AO27" i="12" s="1"/>
  <c r="AN23" i="12"/>
  <c r="AO23" i="12" s="1"/>
  <c r="AN19" i="12"/>
  <c r="AO19" i="12" s="1"/>
  <c r="AN15" i="12"/>
  <c r="AO15" i="12" s="1"/>
  <c r="AN11" i="12"/>
  <c r="AO11" i="12" s="1"/>
  <c r="AN7" i="12"/>
  <c r="AO7" i="12" s="1"/>
  <c r="AL30" i="12"/>
  <c r="AM30" i="12" s="1"/>
  <c r="AL26" i="12"/>
  <c r="AM26" i="12" s="1"/>
  <c r="AL22" i="12"/>
  <c r="AM22" i="12" s="1"/>
  <c r="AL18" i="12"/>
  <c r="AM18" i="12" s="1"/>
  <c r="AL14" i="12"/>
  <c r="AM14" i="12" s="1"/>
  <c r="AL10" i="12"/>
  <c r="AM10" i="12" s="1"/>
  <c r="AL6" i="12"/>
  <c r="AM6" i="12" s="1"/>
  <c r="AN4" i="12"/>
  <c r="AO4" i="12" s="1"/>
  <c r="AN32" i="12"/>
  <c r="AO32" i="12" s="1"/>
  <c r="AL32" i="12"/>
  <c r="AM32" i="12" s="1"/>
  <c r="R4" i="12"/>
  <c r="Q770" i="12"/>
  <c r="R5" i="12" l="1"/>
  <c r="S4" i="12" s="1"/>
  <c r="S3" i="12"/>
  <c r="M65" i="11"/>
  <c r="AA36" i="10"/>
  <c r="B2" i="11"/>
  <c r="U47" i="10"/>
  <c r="P47" i="10"/>
  <c r="N47" i="10"/>
  <c r="B47" i="10"/>
  <c r="U44" i="10"/>
  <c r="Q44" i="10"/>
  <c r="N44" i="10"/>
  <c r="AA35" i="10"/>
  <c r="AA34" i="10"/>
  <c r="AA33" i="10"/>
  <c r="AA32" i="10"/>
  <c r="R32" i="10"/>
  <c r="J32" i="10"/>
  <c r="J34" i="10" s="1"/>
  <c r="B106" i="11" s="1"/>
  <c r="B32" i="10"/>
  <c r="AA31" i="10"/>
  <c r="AA30" i="10"/>
  <c r="AA29" i="10"/>
  <c r="AA26" i="10"/>
  <c r="AA27" i="10" s="1"/>
  <c r="AA28" i="10" s="1"/>
  <c r="AA25" i="10"/>
  <c r="AA24" i="10"/>
  <c r="AA23" i="10"/>
  <c r="R23" i="10"/>
  <c r="J23" i="10"/>
  <c r="J25" i="10" s="1"/>
  <c r="B76" i="11" s="1"/>
  <c r="B23" i="10"/>
  <c r="AA22" i="10"/>
  <c r="AA21" i="10"/>
  <c r="R14" i="10"/>
  <c r="R16" i="10" s="1"/>
  <c r="B56" i="11" s="1"/>
  <c r="J14" i="10"/>
  <c r="B14" i="10"/>
  <c r="B16" i="10" s="1"/>
  <c r="B36" i="11" s="1"/>
  <c r="AA11" i="10"/>
  <c r="AA12" i="10" s="1"/>
  <c r="AA13" i="10" s="1"/>
  <c r="AA14" i="10" s="1"/>
  <c r="AA15" i="10" s="1"/>
  <c r="AA16" i="10" s="1"/>
  <c r="AA17" i="10" s="1"/>
  <c r="AA18" i="10" s="1"/>
  <c r="AA19" i="10" s="1"/>
  <c r="AA9" i="10"/>
  <c r="AA8" i="10"/>
  <c r="AA7" i="10"/>
  <c r="AA6" i="10"/>
  <c r="AA5" i="10"/>
  <c r="R5" i="10"/>
  <c r="J5" i="10"/>
  <c r="J7" i="10" s="1"/>
  <c r="B16" i="11" s="1"/>
  <c r="B5" i="10"/>
  <c r="AA4" i="10"/>
  <c r="AD3" i="10"/>
  <c r="AA3" i="10"/>
  <c r="B2" i="10"/>
  <c r="R6" i="12" l="1"/>
  <c r="S5" i="12" s="1"/>
  <c r="T4" i="12"/>
  <c r="T5" i="12"/>
  <c r="R25" i="10"/>
  <c r="B86" i="11" s="1"/>
  <c r="B34" i="10"/>
  <c r="B96" i="11" s="1"/>
  <c r="R34" i="10"/>
  <c r="B116" i="11" s="1"/>
  <c r="B7" i="10"/>
  <c r="B6" i="11" s="1"/>
  <c r="K7" i="10"/>
  <c r="R7" i="10"/>
  <c r="B26" i="11" s="1"/>
  <c r="C16" i="10"/>
  <c r="J16" i="10"/>
  <c r="B46" i="11" s="1"/>
  <c r="S16" i="10"/>
  <c r="K25" i="10"/>
  <c r="C76" i="11" s="1"/>
  <c r="B25" i="10"/>
  <c r="B66" i="11" s="1"/>
  <c r="K34" i="10"/>
  <c r="T6" i="12" l="1"/>
  <c r="R7" i="12"/>
  <c r="S6" i="12" s="1"/>
  <c r="L25" i="10"/>
  <c r="D76" i="11" s="1"/>
  <c r="S34" i="10"/>
  <c r="C116" i="11" s="1"/>
  <c r="C34" i="10"/>
  <c r="C96" i="11" s="1"/>
  <c r="S25" i="10"/>
  <c r="C86" i="11" s="1"/>
  <c r="C106" i="11"/>
  <c r="L34" i="10"/>
  <c r="C36" i="11"/>
  <c r="D16" i="10"/>
  <c r="C7" i="10"/>
  <c r="C56" i="11"/>
  <c r="T16" i="10"/>
  <c r="C16" i="11"/>
  <c r="L7" i="10"/>
  <c r="C25" i="10"/>
  <c r="K16" i="10"/>
  <c r="S7" i="10"/>
  <c r="T7" i="12" l="1"/>
  <c r="R8" i="12"/>
  <c r="S7" i="12" s="1"/>
  <c r="M25" i="10"/>
  <c r="T34" i="10"/>
  <c r="U34" i="10" s="1"/>
  <c r="T25" i="10"/>
  <c r="U25" i="10" s="1"/>
  <c r="D34" i="10"/>
  <c r="D96" i="11" s="1"/>
  <c r="C46" i="11"/>
  <c r="L16" i="10"/>
  <c r="C66" i="11"/>
  <c r="D25" i="10"/>
  <c r="D16" i="11"/>
  <c r="M7" i="10"/>
  <c r="C26" i="11"/>
  <c r="T7" i="10"/>
  <c r="D56" i="11"/>
  <c r="U16" i="10"/>
  <c r="C6" i="11"/>
  <c r="D7" i="10"/>
  <c r="D36" i="11"/>
  <c r="E16" i="10"/>
  <c r="D106" i="11"/>
  <c r="M34" i="10"/>
  <c r="T8" i="12" l="1"/>
  <c r="R9" i="12"/>
  <c r="N25" i="10"/>
  <c r="E76" i="11"/>
  <c r="D116" i="11"/>
  <c r="E34" i="10"/>
  <c r="F34" i="10" s="1"/>
  <c r="D86" i="11"/>
  <c r="E96" i="11"/>
  <c r="E86" i="11"/>
  <c r="V25" i="10"/>
  <c r="D26" i="11"/>
  <c r="U7" i="10"/>
  <c r="E106" i="11"/>
  <c r="N34" i="10"/>
  <c r="E36" i="11"/>
  <c r="F16" i="10"/>
  <c r="E116" i="11"/>
  <c r="V34" i="10"/>
  <c r="D6" i="11"/>
  <c r="E7" i="10"/>
  <c r="E56" i="11"/>
  <c r="V16" i="10"/>
  <c r="E16" i="11"/>
  <c r="N7" i="10"/>
  <c r="D66" i="11"/>
  <c r="E25" i="10"/>
  <c r="D46" i="11"/>
  <c r="M16" i="10"/>
  <c r="R10" i="12" l="1"/>
  <c r="S8" i="12"/>
  <c r="O25" i="10"/>
  <c r="F76" i="11"/>
  <c r="F96" i="11"/>
  <c r="G34" i="10"/>
  <c r="F56" i="11"/>
  <c r="W16" i="10"/>
  <c r="E6" i="11"/>
  <c r="F7" i="10"/>
  <c r="F116" i="11"/>
  <c r="W34" i="10"/>
  <c r="F36" i="11"/>
  <c r="G16" i="10"/>
  <c r="F106" i="11"/>
  <c r="O34" i="10"/>
  <c r="E26" i="11"/>
  <c r="V7" i="10"/>
  <c r="F86" i="11"/>
  <c r="W25" i="10"/>
  <c r="E46" i="11"/>
  <c r="N16" i="10"/>
  <c r="E66" i="11"/>
  <c r="F25" i="10"/>
  <c r="F16" i="11"/>
  <c r="O7" i="10"/>
  <c r="R11" i="12" l="1"/>
  <c r="T9" i="12"/>
  <c r="S9" i="12"/>
  <c r="P25" i="10"/>
  <c r="G76" i="11"/>
  <c r="G96" i="11"/>
  <c r="H34" i="10"/>
  <c r="G16" i="11"/>
  <c r="P7" i="10"/>
  <c r="F66" i="11"/>
  <c r="G25" i="10"/>
  <c r="F46" i="11"/>
  <c r="O16" i="10"/>
  <c r="G86" i="11"/>
  <c r="X25" i="10"/>
  <c r="F26" i="11"/>
  <c r="W7" i="10"/>
  <c r="P34" i="10"/>
  <c r="G106" i="11"/>
  <c r="G36" i="11"/>
  <c r="H16" i="10"/>
  <c r="G116" i="11"/>
  <c r="X34" i="10"/>
  <c r="F6" i="11"/>
  <c r="G7" i="10"/>
  <c r="G56" i="11"/>
  <c r="X16" i="10"/>
  <c r="T10" i="12" l="1"/>
  <c r="R12" i="12"/>
  <c r="S11" i="12" s="1"/>
  <c r="S10" i="12"/>
  <c r="T11" i="12" s="1"/>
  <c r="J26" i="10"/>
  <c r="H76" i="11"/>
  <c r="C82" i="11" s="1"/>
  <c r="G82" i="11" s="1"/>
  <c r="H82" i="11" s="1"/>
  <c r="H96" i="11"/>
  <c r="C102" i="11" s="1"/>
  <c r="G102" i="11" s="1"/>
  <c r="H102" i="11" s="1"/>
  <c r="B35" i="10"/>
  <c r="H56" i="11"/>
  <c r="C62" i="11" s="1"/>
  <c r="G62" i="11" s="1"/>
  <c r="H62" i="11" s="1"/>
  <c r="R17" i="10"/>
  <c r="G6" i="11"/>
  <c r="H7" i="10"/>
  <c r="H116" i="11"/>
  <c r="C122" i="11" s="1"/>
  <c r="G122" i="11" s="1"/>
  <c r="H122" i="11" s="1"/>
  <c r="R35" i="10"/>
  <c r="H36" i="11"/>
  <c r="C42" i="11" s="1"/>
  <c r="G42" i="11" s="1"/>
  <c r="H42" i="11" s="1"/>
  <c r="B17" i="10"/>
  <c r="G26" i="11"/>
  <c r="X7" i="10"/>
  <c r="R26" i="10"/>
  <c r="H86" i="11"/>
  <c r="C92" i="11" s="1"/>
  <c r="G92" i="11" s="1"/>
  <c r="H92" i="11" s="1"/>
  <c r="G46" i="11"/>
  <c r="P16" i="10"/>
  <c r="G66" i="11"/>
  <c r="H25" i="10"/>
  <c r="H16" i="11"/>
  <c r="C22" i="11" s="1"/>
  <c r="G22" i="11" s="1"/>
  <c r="H22" i="11" s="1"/>
  <c r="J8" i="10"/>
  <c r="H106" i="11"/>
  <c r="C112" i="11" s="1"/>
  <c r="G112" i="11" s="1"/>
  <c r="H112" i="11" s="1"/>
  <c r="J35" i="10"/>
  <c r="R13" i="12" l="1"/>
  <c r="S12" i="12" s="1"/>
  <c r="T12" i="12"/>
  <c r="B77" i="11"/>
  <c r="K26" i="10"/>
  <c r="B97" i="11"/>
  <c r="C35" i="10"/>
  <c r="B107" i="11"/>
  <c r="K35" i="10"/>
  <c r="B17" i="11"/>
  <c r="K8" i="10"/>
  <c r="B26" i="10"/>
  <c r="H66" i="11"/>
  <c r="C72" i="11" s="1"/>
  <c r="G72" i="11" s="1"/>
  <c r="H72" i="11" s="1"/>
  <c r="J17" i="10"/>
  <c r="H46" i="11"/>
  <c r="C52" i="11" s="1"/>
  <c r="G52" i="11" s="1"/>
  <c r="H52" i="11" s="1"/>
  <c r="H26" i="11"/>
  <c r="C32" i="11" s="1"/>
  <c r="G32" i="11" s="1"/>
  <c r="H32" i="11" s="1"/>
  <c r="R8" i="10"/>
  <c r="C17" i="10"/>
  <c r="B37" i="11"/>
  <c r="B117" i="11"/>
  <c r="S35" i="10"/>
  <c r="H6" i="11"/>
  <c r="C12" i="11" s="1"/>
  <c r="G12" i="11" s="1"/>
  <c r="H12" i="11" s="1"/>
  <c r="B8" i="10"/>
  <c r="B57" i="11"/>
  <c r="S17" i="10"/>
  <c r="B87" i="11"/>
  <c r="S26" i="10"/>
  <c r="P6" i="11"/>
  <c r="T13" i="12" l="1"/>
  <c r="R14" i="12"/>
  <c r="L26" i="10"/>
  <c r="C77" i="11"/>
  <c r="S6" i="11"/>
  <c r="R6" i="11"/>
  <c r="O6" i="11"/>
  <c r="O7" i="11" s="1"/>
  <c r="O8" i="11" s="1"/>
  <c r="O9" i="11" s="1"/>
  <c r="O10" i="11" s="1"/>
  <c r="O11" i="11" s="1"/>
  <c r="O12" i="11" s="1"/>
  <c r="O13" i="11" s="1"/>
  <c r="O14" i="11" s="1"/>
  <c r="O15" i="11" s="1"/>
  <c r="O16" i="11" s="1"/>
  <c r="O17" i="11" s="1"/>
  <c r="O18" i="11" s="1"/>
  <c r="O19" i="11" s="1"/>
  <c r="O20" i="11" s="1"/>
  <c r="O21" i="11" s="1"/>
  <c r="O22" i="11" s="1"/>
  <c r="O23" i="11" s="1"/>
  <c r="O24" i="11" s="1"/>
  <c r="O25" i="11" s="1"/>
  <c r="O26" i="11" s="1"/>
  <c r="O27" i="11" s="1"/>
  <c r="O28" i="11" s="1"/>
  <c r="O29" i="11" s="1"/>
  <c r="O30" i="11" s="1"/>
  <c r="O31" i="11" s="1"/>
  <c r="O32" i="11" s="1"/>
  <c r="O33" i="11" s="1"/>
  <c r="O34" i="11" s="1"/>
  <c r="O35" i="11" s="1"/>
  <c r="O36" i="11" s="1"/>
  <c r="O37" i="11" s="1"/>
  <c r="O38" i="11" s="1"/>
  <c r="O39" i="11" s="1"/>
  <c r="O40" i="11" s="1"/>
  <c r="O41" i="11" s="1"/>
  <c r="O42" i="11" s="1"/>
  <c r="O43" i="11" s="1"/>
  <c r="O44" i="11" s="1"/>
  <c r="O45" i="11" s="1"/>
  <c r="O46" i="11" s="1"/>
  <c r="O47" i="11" s="1"/>
  <c r="O48" i="11" s="1"/>
  <c r="O49" i="11" s="1"/>
  <c r="O50" i="11" s="1"/>
  <c r="O51" i="11" s="1"/>
  <c r="O52" i="11" s="1"/>
  <c r="O53" i="11" s="1"/>
  <c r="O54" i="11" s="1"/>
  <c r="O55" i="11" s="1"/>
  <c r="O56" i="11" s="1"/>
  <c r="O57" i="11" s="1"/>
  <c r="O58" i="11" s="1"/>
  <c r="O59" i="11" s="1"/>
  <c r="O60" i="11" s="1"/>
  <c r="O61" i="11" s="1"/>
  <c r="O62" i="11" s="1"/>
  <c r="O63" i="11" s="1"/>
  <c r="O64" i="11" s="1"/>
  <c r="C97" i="11"/>
  <c r="D35" i="10"/>
  <c r="T26" i="10"/>
  <c r="C87" i="11"/>
  <c r="C57" i="11"/>
  <c r="T17" i="10"/>
  <c r="B7" i="11"/>
  <c r="C8" i="10"/>
  <c r="T35" i="10"/>
  <c r="C117" i="11"/>
  <c r="B27" i="11"/>
  <c r="S8" i="10"/>
  <c r="C17" i="11"/>
  <c r="L8" i="10"/>
  <c r="C107" i="11"/>
  <c r="L35" i="10"/>
  <c r="P7" i="11"/>
  <c r="N7" i="11"/>
  <c r="C37" i="11"/>
  <c r="D17" i="10"/>
  <c r="B47" i="11"/>
  <c r="K17" i="10"/>
  <c r="B67" i="11"/>
  <c r="C26" i="10"/>
  <c r="R15" i="12" l="1"/>
  <c r="S13" i="12"/>
  <c r="T14" i="12" s="1"/>
  <c r="D77" i="11"/>
  <c r="M26" i="10"/>
  <c r="S7" i="11"/>
  <c r="R7" i="11"/>
  <c r="E35" i="10"/>
  <c r="D97" i="11"/>
  <c r="D26" i="10"/>
  <c r="C67" i="11"/>
  <c r="C47" i="11"/>
  <c r="L17" i="10"/>
  <c r="D37" i="11"/>
  <c r="E17" i="10"/>
  <c r="M35" i="10"/>
  <c r="D107" i="11"/>
  <c r="D17" i="11"/>
  <c r="M8" i="10"/>
  <c r="T8" i="10"/>
  <c r="C27" i="11"/>
  <c r="C7" i="11"/>
  <c r="D8" i="10"/>
  <c r="U17" i="10"/>
  <c r="D57" i="11"/>
  <c r="P8" i="11"/>
  <c r="N8" i="11"/>
  <c r="D117" i="11"/>
  <c r="U35" i="10"/>
  <c r="D87" i="11"/>
  <c r="U26" i="10"/>
  <c r="R16" i="12" l="1"/>
  <c r="S14" i="12"/>
  <c r="T15" i="12" s="1"/>
  <c r="E77" i="11"/>
  <c r="N26" i="10"/>
  <c r="S8" i="11"/>
  <c r="R8" i="11"/>
  <c r="E97" i="11"/>
  <c r="F35" i="10"/>
  <c r="V26" i="10"/>
  <c r="E87" i="11"/>
  <c r="E117" i="11"/>
  <c r="V35" i="10"/>
  <c r="D7" i="11"/>
  <c r="E8" i="10"/>
  <c r="E17" i="11"/>
  <c r="N8" i="10"/>
  <c r="E37" i="11"/>
  <c r="F17" i="10"/>
  <c r="D47" i="11"/>
  <c r="M17" i="10"/>
  <c r="P9" i="11"/>
  <c r="N9" i="11"/>
  <c r="E57" i="11"/>
  <c r="V17" i="10"/>
  <c r="D27" i="11"/>
  <c r="U8" i="10"/>
  <c r="E107" i="11"/>
  <c r="N35" i="10"/>
  <c r="D67" i="11"/>
  <c r="E26" i="10"/>
  <c r="R17" i="12" l="1"/>
  <c r="S15" i="12"/>
  <c r="T16" i="12" s="1"/>
  <c r="F77" i="11"/>
  <c r="O26" i="10"/>
  <c r="S9" i="11"/>
  <c r="R9" i="11"/>
  <c r="F97" i="11"/>
  <c r="G35" i="10"/>
  <c r="F26" i="10"/>
  <c r="E67" i="11"/>
  <c r="F107" i="11"/>
  <c r="O35" i="10"/>
  <c r="E27" i="11"/>
  <c r="V8" i="10"/>
  <c r="F57" i="11"/>
  <c r="W17" i="10"/>
  <c r="N17" i="10"/>
  <c r="E47" i="11"/>
  <c r="G17" i="10"/>
  <c r="F37" i="11"/>
  <c r="F17" i="11"/>
  <c r="O8" i="10"/>
  <c r="E7" i="11"/>
  <c r="F8" i="10"/>
  <c r="F117" i="11"/>
  <c r="W35" i="10"/>
  <c r="P10" i="11"/>
  <c r="N10" i="11"/>
  <c r="F87" i="11"/>
  <c r="W26" i="10"/>
  <c r="R18" i="12" l="1"/>
  <c r="S16" i="12"/>
  <c r="T17" i="12" s="1"/>
  <c r="P26" i="10"/>
  <c r="G77" i="11"/>
  <c r="S10" i="11"/>
  <c r="R10" i="11"/>
  <c r="G97" i="11"/>
  <c r="H35" i="10"/>
  <c r="X26" i="10"/>
  <c r="G87" i="11"/>
  <c r="X35" i="10"/>
  <c r="G117" i="11"/>
  <c r="F7" i="11"/>
  <c r="G8" i="10"/>
  <c r="G17" i="11"/>
  <c r="P8" i="10"/>
  <c r="G57" i="11"/>
  <c r="X17" i="10"/>
  <c r="F27" i="11"/>
  <c r="W8" i="10"/>
  <c r="G107" i="11"/>
  <c r="P35" i="10"/>
  <c r="N11" i="11"/>
  <c r="P11" i="11"/>
  <c r="G37" i="11"/>
  <c r="H17" i="10"/>
  <c r="F47" i="11"/>
  <c r="O17" i="10"/>
  <c r="F67" i="11"/>
  <c r="G26" i="10"/>
  <c r="R19" i="12" l="1"/>
  <c r="S17" i="12"/>
  <c r="T18" i="12" s="1"/>
  <c r="J27" i="10"/>
  <c r="H77" i="11"/>
  <c r="S11" i="11"/>
  <c r="R11" i="11"/>
  <c r="B36" i="10"/>
  <c r="H97" i="11"/>
  <c r="H26" i="10"/>
  <c r="G67" i="11"/>
  <c r="G47" i="11"/>
  <c r="P17" i="10"/>
  <c r="H37" i="11"/>
  <c r="B18" i="10"/>
  <c r="P12" i="11"/>
  <c r="N12" i="11"/>
  <c r="H107" i="11"/>
  <c r="J36" i="10"/>
  <c r="X8" i="10"/>
  <c r="G27" i="11"/>
  <c r="H57" i="11"/>
  <c r="R18" i="10"/>
  <c r="H17" i="11"/>
  <c r="J9" i="10"/>
  <c r="G7" i="11"/>
  <c r="H8" i="10"/>
  <c r="H117" i="11"/>
  <c r="R36" i="10"/>
  <c r="H87" i="11"/>
  <c r="R27" i="10"/>
  <c r="R20" i="12" l="1"/>
  <c r="S18" i="12"/>
  <c r="T19" i="12" s="1"/>
  <c r="K27" i="10"/>
  <c r="B78" i="11"/>
  <c r="S12" i="11"/>
  <c r="R12" i="11"/>
  <c r="B98" i="11"/>
  <c r="C36" i="10"/>
  <c r="B88" i="11"/>
  <c r="S27" i="10"/>
  <c r="B118" i="11"/>
  <c r="S36" i="10"/>
  <c r="B9" i="10"/>
  <c r="H7" i="11"/>
  <c r="B18" i="11"/>
  <c r="K9" i="10"/>
  <c r="B58" i="11"/>
  <c r="S18" i="10"/>
  <c r="B108" i="11"/>
  <c r="K36" i="10"/>
  <c r="B38" i="11"/>
  <c r="C18" i="10"/>
  <c r="H47" i="11"/>
  <c r="J18" i="10"/>
  <c r="H27" i="11"/>
  <c r="R9" i="10"/>
  <c r="P13" i="11"/>
  <c r="N13" i="11"/>
  <c r="H67" i="11"/>
  <c r="B27" i="10"/>
  <c r="R21" i="12" l="1"/>
  <c r="S19" i="12"/>
  <c r="T20" i="12" s="1"/>
  <c r="C78" i="11"/>
  <c r="L27" i="10"/>
  <c r="S13" i="11"/>
  <c r="R13" i="11"/>
  <c r="D36" i="10"/>
  <c r="C98" i="11"/>
  <c r="B68" i="11"/>
  <c r="C27" i="10"/>
  <c r="B28" i="11"/>
  <c r="S9" i="10"/>
  <c r="B48" i="11"/>
  <c r="K18" i="10"/>
  <c r="C38" i="11"/>
  <c r="D18" i="10"/>
  <c r="C108" i="11"/>
  <c r="L36" i="10"/>
  <c r="C58" i="11"/>
  <c r="T18" i="10"/>
  <c r="C18" i="11"/>
  <c r="L9" i="10"/>
  <c r="C118" i="11"/>
  <c r="T36" i="10"/>
  <c r="C88" i="11"/>
  <c r="T27" i="10"/>
  <c r="N14" i="11"/>
  <c r="P14" i="11"/>
  <c r="B8" i="11"/>
  <c r="C9" i="10"/>
  <c r="R22" i="12" l="1"/>
  <c r="S20" i="12"/>
  <c r="T21" i="12" s="1"/>
  <c r="M27" i="10"/>
  <c r="D78" i="11"/>
  <c r="S14" i="11"/>
  <c r="R14" i="11"/>
  <c r="D98" i="11"/>
  <c r="E36" i="10"/>
  <c r="C8" i="11"/>
  <c r="D9" i="10"/>
  <c r="P15" i="11"/>
  <c r="N15" i="11"/>
  <c r="D88" i="11"/>
  <c r="U27" i="10"/>
  <c r="D118" i="11"/>
  <c r="U36" i="10"/>
  <c r="M9" i="10"/>
  <c r="D18" i="11"/>
  <c r="D58" i="11"/>
  <c r="U18" i="10"/>
  <c r="D108" i="11"/>
  <c r="M36" i="10"/>
  <c r="D38" i="11"/>
  <c r="E18" i="10"/>
  <c r="C48" i="11"/>
  <c r="L18" i="10"/>
  <c r="C28" i="11"/>
  <c r="T9" i="10"/>
  <c r="C68" i="11"/>
  <c r="D27" i="10"/>
  <c r="R23" i="12" l="1"/>
  <c r="S21" i="12"/>
  <c r="T22" i="12" s="1"/>
  <c r="N27" i="10"/>
  <c r="E78" i="11"/>
  <c r="S15" i="11"/>
  <c r="R15" i="11"/>
  <c r="F36" i="10"/>
  <c r="E98" i="11"/>
  <c r="D68" i="11"/>
  <c r="E27" i="10"/>
  <c r="D28" i="11"/>
  <c r="U9" i="10"/>
  <c r="D48" i="11"/>
  <c r="M18" i="10"/>
  <c r="E38" i="11"/>
  <c r="F18" i="10"/>
  <c r="E108" i="11"/>
  <c r="N36" i="10"/>
  <c r="E58" i="11"/>
  <c r="V18" i="10"/>
  <c r="E118" i="11"/>
  <c r="V36" i="10"/>
  <c r="E88" i="11"/>
  <c r="V27" i="10"/>
  <c r="D8" i="11"/>
  <c r="E9" i="10"/>
  <c r="E18" i="11"/>
  <c r="N9" i="10"/>
  <c r="P16" i="11"/>
  <c r="N16" i="11"/>
  <c r="R24" i="12" l="1"/>
  <c r="S22" i="12"/>
  <c r="T23" i="12" s="1"/>
  <c r="O27" i="10"/>
  <c r="F78" i="11"/>
  <c r="S16" i="11"/>
  <c r="R16" i="11"/>
  <c r="F98" i="11"/>
  <c r="G36" i="10"/>
  <c r="F18" i="11"/>
  <c r="O9" i="10"/>
  <c r="E8" i="11"/>
  <c r="F9" i="10"/>
  <c r="F88" i="11"/>
  <c r="W27" i="10"/>
  <c r="F118" i="11"/>
  <c r="W36" i="10"/>
  <c r="F58" i="11"/>
  <c r="W18" i="10"/>
  <c r="F108" i="11"/>
  <c r="O36" i="10"/>
  <c r="F38" i="11"/>
  <c r="G18" i="10"/>
  <c r="E48" i="11"/>
  <c r="N18" i="10"/>
  <c r="E28" i="11"/>
  <c r="V9" i="10"/>
  <c r="E68" i="11"/>
  <c r="F27" i="10"/>
  <c r="P17" i="11"/>
  <c r="N17" i="11"/>
  <c r="R25" i="12" l="1"/>
  <c r="S23" i="12"/>
  <c r="T24" i="12" s="1"/>
  <c r="G78" i="11"/>
  <c r="P27" i="10"/>
  <c r="S17" i="11"/>
  <c r="R17" i="11"/>
  <c r="H36" i="10"/>
  <c r="G98" i="11"/>
  <c r="F68" i="11"/>
  <c r="G27" i="10"/>
  <c r="F28" i="11"/>
  <c r="W9" i="10"/>
  <c r="F48" i="11"/>
  <c r="O18" i="10"/>
  <c r="G38" i="11"/>
  <c r="H18" i="10"/>
  <c r="G108" i="11"/>
  <c r="P36" i="10"/>
  <c r="G58" i="11"/>
  <c r="X18" i="10"/>
  <c r="G118" i="11"/>
  <c r="X36" i="10"/>
  <c r="G88" i="11"/>
  <c r="X27" i="10"/>
  <c r="F8" i="11"/>
  <c r="G9" i="10"/>
  <c r="G18" i="11"/>
  <c r="P9" i="10"/>
  <c r="N18" i="11"/>
  <c r="P18" i="11"/>
  <c r="R26" i="12" l="1"/>
  <c r="S24" i="12"/>
  <c r="T25" i="12" s="1"/>
  <c r="J28" i="10"/>
  <c r="H78" i="11"/>
  <c r="R18" i="11"/>
  <c r="S18" i="11"/>
  <c r="H98" i="11"/>
  <c r="B37" i="10"/>
  <c r="P19" i="11"/>
  <c r="N19" i="11"/>
  <c r="H18" i="11"/>
  <c r="J10" i="10"/>
  <c r="G8" i="11"/>
  <c r="H9" i="10"/>
  <c r="R28" i="10"/>
  <c r="H88" i="11"/>
  <c r="H118" i="11"/>
  <c r="R37" i="10"/>
  <c r="H58" i="11"/>
  <c r="R19" i="10"/>
  <c r="H108" i="11"/>
  <c r="J37" i="10"/>
  <c r="H38" i="11"/>
  <c r="B19" i="10"/>
  <c r="G48" i="11"/>
  <c r="P18" i="10"/>
  <c r="G28" i="11"/>
  <c r="X9" i="10"/>
  <c r="G68" i="11"/>
  <c r="H27" i="10"/>
  <c r="R27" i="12" l="1"/>
  <c r="S25" i="12"/>
  <c r="T26" i="12" s="1"/>
  <c r="B79" i="11"/>
  <c r="J29" i="10"/>
  <c r="B80" i="11" s="1"/>
  <c r="K28" i="10"/>
  <c r="J30" i="10"/>
  <c r="B81" i="11" s="1"/>
  <c r="S19" i="11"/>
  <c r="R19" i="11"/>
  <c r="B38" i="10"/>
  <c r="B100" i="11" s="1"/>
  <c r="B99" i="11"/>
  <c r="C37" i="10"/>
  <c r="B39" i="10"/>
  <c r="B101" i="11" s="1"/>
  <c r="B28" i="10"/>
  <c r="H68" i="11"/>
  <c r="R10" i="10"/>
  <c r="H28" i="11"/>
  <c r="H48" i="11"/>
  <c r="J19" i="10"/>
  <c r="B39" i="11"/>
  <c r="B21" i="10"/>
  <c r="B41" i="11" s="1"/>
  <c r="C19" i="10"/>
  <c r="B20" i="10"/>
  <c r="B40" i="11" s="1"/>
  <c r="J39" i="10"/>
  <c r="B111" i="11" s="1"/>
  <c r="B109" i="11"/>
  <c r="J38" i="10"/>
  <c r="B110" i="11" s="1"/>
  <c r="K37" i="10"/>
  <c r="R21" i="10"/>
  <c r="B61" i="11" s="1"/>
  <c r="S19" i="10"/>
  <c r="B59" i="11"/>
  <c r="R20" i="10"/>
  <c r="B60" i="11" s="1"/>
  <c r="B119" i="11"/>
  <c r="R38" i="10"/>
  <c r="B120" i="11" s="1"/>
  <c r="S37" i="10"/>
  <c r="R39" i="10"/>
  <c r="B121" i="11" s="1"/>
  <c r="H8" i="11"/>
  <c r="B10" i="10"/>
  <c r="B19" i="11"/>
  <c r="J12" i="10"/>
  <c r="B21" i="11" s="1"/>
  <c r="J11" i="10"/>
  <c r="B20" i="11" s="1"/>
  <c r="K10" i="10"/>
  <c r="B89" i="11"/>
  <c r="R30" i="10"/>
  <c r="B91" i="11" s="1"/>
  <c r="R29" i="10"/>
  <c r="B90" i="11" s="1"/>
  <c r="S28" i="10"/>
  <c r="P20" i="11"/>
  <c r="N20" i="11"/>
  <c r="R28" i="12" l="1"/>
  <c r="S26" i="12"/>
  <c r="T27" i="12" s="1"/>
  <c r="K30" i="10"/>
  <c r="C81" i="11" s="1"/>
  <c r="L28" i="10"/>
  <c r="C79" i="11"/>
  <c r="K29" i="10"/>
  <c r="C80" i="11" s="1"/>
  <c r="S20" i="11"/>
  <c r="R20" i="11"/>
  <c r="C99" i="11"/>
  <c r="C38" i="10"/>
  <c r="C100" i="11" s="1"/>
  <c r="C39" i="10"/>
  <c r="C101" i="11" s="1"/>
  <c r="D37" i="10"/>
  <c r="T28" i="10"/>
  <c r="S30" i="10"/>
  <c r="C91" i="11" s="1"/>
  <c r="C89" i="11"/>
  <c r="S29" i="10"/>
  <c r="C90" i="11" s="1"/>
  <c r="C19" i="11"/>
  <c r="K12" i="10"/>
  <c r="C21" i="11" s="1"/>
  <c r="K11" i="10"/>
  <c r="C20" i="11" s="1"/>
  <c r="L10" i="10"/>
  <c r="B9" i="11"/>
  <c r="B12" i="10"/>
  <c r="B11" i="11" s="1"/>
  <c r="J11" i="11" s="1"/>
  <c r="B11" i="10"/>
  <c r="B10" i="11" s="1"/>
  <c r="C10" i="10"/>
  <c r="C59" i="11"/>
  <c r="S20" i="10"/>
  <c r="C60" i="11" s="1"/>
  <c r="S21" i="10"/>
  <c r="C61" i="11" s="1"/>
  <c r="T19" i="10"/>
  <c r="C109" i="11"/>
  <c r="K38" i="10"/>
  <c r="C110" i="11" s="1"/>
  <c r="L37" i="10"/>
  <c r="K39" i="10"/>
  <c r="C111" i="11" s="1"/>
  <c r="B49" i="11"/>
  <c r="J20" i="10"/>
  <c r="B50" i="11" s="1"/>
  <c r="J21" i="10"/>
  <c r="B51" i="11" s="1"/>
  <c r="K19" i="10"/>
  <c r="N21" i="11"/>
  <c r="P21" i="11"/>
  <c r="C119" i="11"/>
  <c r="S39" i="10"/>
  <c r="C121" i="11" s="1"/>
  <c r="S38" i="10"/>
  <c r="C120" i="11" s="1"/>
  <c r="T37" i="10"/>
  <c r="C39" i="11"/>
  <c r="C20" i="10"/>
  <c r="C40" i="11" s="1"/>
  <c r="C21" i="10"/>
  <c r="C41" i="11" s="1"/>
  <c r="D19" i="10"/>
  <c r="B29" i="11"/>
  <c r="R12" i="10"/>
  <c r="B31" i="11" s="1"/>
  <c r="R11" i="10"/>
  <c r="B30" i="11" s="1"/>
  <c r="S10" i="10"/>
  <c r="B69" i="11"/>
  <c r="B30" i="10"/>
  <c r="B71" i="11" s="1"/>
  <c r="B29" i="10"/>
  <c r="B70" i="11" s="1"/>
  <c r="C28" i="10"/>
  <c r="R29" i="12" l="1"/>
  <c r="S27" i="12"/>
  <c r="T28" i="12" s="1"/>
  <c r="L29" i="10"/>
  <c r="D80" i="11" s="1"/>
  <c r="L30" i="10"/>
  <c r="D81" i="11" s="1"/>
  <c r="M28" i="10"/>
  <c r="D79" i="11"/>
  <c r="S21" i="11"/>
  <c r="R21" i="11"/>
  <c r="D38" i="10"/>
  <c r="D100" i="11" s="1"/>
  <c r="D99" i="11"/>
  <c r="E37" i="10"/>
  <c r="D39" i="10"/>
  <c r="D101" i="11" s="1"/>
  <c r="P22" i="11"/>
  <c r="N22" i="11"/>
  <c r="K21" i="10"/>
  <c r="C51" i="11" s="1"/>
  <c r="L19" i="10"/>
  <c r="C49" i="11"/>
  <c r="K20" i="10"/>
  <c r="C50" i="11" s="1"/>
  <c r="D109" i="11"/>
  <c r="L39" i="10"/>
  <c r="D111" i="11" s="1"/>
  <c r="L38" i="10"/>
  <c r="D110" i="11" s="1"/>
  <c r="M37" i="10"/>
  <c r="D28" i="10"/>
  <c r="C69" i="11"/>
  <c r="C29" i="10"/>
  <c r="C70" i="11" s="1"/>
  <c r="C30" i="10"/>
  <c r="C71" i="11" s="1"/>
  <c r="C29" i="11"/>
  <c r="S12" i="10"/>
  <c r="C31" i="11" s="1"/>
  <c r="S11" i="10"/>
  <c r="C30" i="11" s="1"/>
  <c r="T10" i="10"/>
  <c r="D21" i="10"/>
  <c r="D41" i="11" s="1"/>
  <c r="E19" i="10"/>
  <c r="D39" i="11"/>
  <c r="D20" i="10"/>
  <c r="D40" i="11" s="1"/>
  <c r="D119" i="11"/>
  <c r="T38" i="10"/>
  <c r="D120" i="11" s="1"/>
  <c r="U37" i="10"/>
  <c r="T39" i="10"/>
  <c r="D121" i="11" s="1"/>
  <c r="D59" i="11"/>
  <c r="T21" i="10"/>
  <c r="D61" i="11" s="1"/>
  <c r="U19" i="10"/>
  <c r="T20" i="10"/>
  <c r="D60" i="11" s="1"/>
  <c r="C9" i="11"/>
  <c r="C12" i="10"/>
  <c r="C11" i="11" s="1"/>
  <c r="C11" i="10"/>
  <c r="C10" i="11" s="1"/>
  <c r="D10" i="10"/>
  <c r="D19" i="11"/>
  <c r="L12" i="10"/>
  <c r="D21" i="11" s="1"/>
  <c r="L11" i="10"/>
  <c r="D20" i="11" s="1"/>
  <c r="M10" i="10"/>
  <c r="D89" i="11"/>
  <c r="T30" i="10"/>
  <c r="D91" i="11" s="1"/>
  <c r="T29" i="10"/>
  <c r="D90" i="11" s="1"/>
  <c r="U28" i="10"/>
  <c r="R30" i="12" l="1"/>
  <c r="S28" i="12"/>
  <c r="T29" i="12" s="1"/>
  <c r="M30" i="10"/>
  <c r="E81" i="11" s="1"/>
  <c r="N28" i="10"/>
  <c r="E79" i="11"/>
  <c r="M29" i="10"/>
  <c r="E80" i="11" s="1"/>
  <c r="S22" i="11"/>
  <c r="R22" i="11"/>
  <c r="E99" i="11"/>
  <c r="E38" i="10"/>
  <c r="E100" i="11" s="1"/>
  <c r="E39" i="10"/>
  <c r="E101" i="11" s="1"/>
  <c r="F37" i="10"/>
  <c r="E59" i="11"/>
  <c r="U20" i="10"/>
  <c r="E60" i="11" s="1"/>
  <c r="U21" i="10"/>
  <c r="E61" i="11" s="1"/>
  <c r="V19" i="10"/>
  <c r="E39" i="11"/>
  <c r="E20" i="10"/>
  <c r="E40" i="11" s="1"/>
  <c r="E21" i="10"/>
  <c r="E41" i="11" s="1"/>
  <c r="F19" i="10"/>
  <c r="E109" i="11"/>
  <c r="M38" i="10"/>
  <c r="E110" i="11" s="1"/>
  <c r="N37" i="10"/>
  <c r="M39" i="10"/>
  <c r="E111" i="11" s="1"/>
  <c r="D49" i="11"/>
  <c r="L20" i="10"/>
  <c r="D50" i="11" s="1"/>
  <c r="L21" i="10"/>
  <c r="D51" i="11" s="1"/>
  <c r="M19" i="10"/>
  <c r="V28" i="10"/>
  <c r="E89" i="11"/>
  <c r="U29" i="10"/>
  <c r="E90" i="11" s="1"/>
  <c r="U30" i="10"/>
  <c r="E91" i="11" s="1"/>
  <c r="E19" i="11"/>
  <c r="M12" i="10"/>
  <c r="E21" i="11" s="1"/>
  <c r="M11" i="10"/>
  <c r="E20" i="11" s="1"/>
  <c r="N10" i="10"/>
  <c r="D9" i="11"/>
  <c r="D12" i="10"/>
  <c r="D11" i="11" s="1"/>
  <c r="D11" i="10"/>
  <c r="D10" i="11" s="1"/>
  <c r="E10" i="10"/>
  <c r="U39" i="10"/>
  <c r="E121" i="11" s="1"/>
  <c r="E119" i="11"/>
  <c r="U38" i="10"/>
  <c r="E120" i="11" s="1"/>
  <c r="V37" i="10"/>
  <c r="D29" i="11"/>
  <c r="T12" i="10"/>
  <c r="D31" i="11" s="1"/>
  <c r="T11" i="10"/>
  <c r="D30" i="11" s="1"/>
  <c r="U10" i="10"/>
  <c r="D69" i="11"/>
  <c r="D30" i="10"/>
  <c r="D71" i="11" s="1"/>
  <c r="D29" i="10"/>
  <c r="D70" i="11" s="1"/>
  <c r="E28" i="10"/>
  <c r="P23" i="11"/>
  <c r="N23" i="11"/>
  <c r="R31" i="12" l="1"/>
  <c r="S29" i="12"/>
  <c r="T30" i="12" s="1"/>
  <c r="F79" i="11"/>
  <c r="N29" i="10"/>
  <c r="F80" i="11" s="1"/>
  <c r="O28" i="10"/>
  <c r="N30" i="10"/>
  <c r="F81" i="11" s="1"/>
  <c r="S23" i="11"/>
  <c r="R23" i="11"/>
  <c r="G37" i="10"/>
  <c r="F39" i="10"/>
  <c r="F101" i="11" s="1"/>
  <c r="F38" i="10"/>
  <c r="F100" i="11" s="1"/>
  <c r="F99" i="11"/>
  <c r="F28" i="10"/>
  <c r="E30" i="10"/>
  <c r="E71" i="11" s="1"/>
  <c r="E69" i="11"/>
  <c r="E29" i="10"/>
  <c r="E70" i="11" s="1"/>
  <c r="U12" i="10"/>
  <c r="E31" i="11" s="1"/>
  <c r="U11" i="10"/>
  <c r="E30" i="11" s="1"/>
  <c r="V10" i="10"/>
  <c r="E29" i="11"/>
  <c r="F119" i="11"/>
  <c r="V38" i="10"/>
  <c r="F120" i="11" s="1"/>
  <c r="W37" i="10"/>
  <c r="V39" i="10"/>
  <c r="F121" i="11" s="1"/>
  <c r="E9" i="11"/>
  <c r="E12" i="10"/>
  <c r="E11" i="11" s="1"/>
  <c r="E11" i="10"/>
  <c r="E10" i="11" s="1"/>
  <c r="F10" i="10"/>
  <c r="F19" i="11"/>
  <c r="N12" i="10"/>
  <c r="F21" i="11" s="1"/>
  <c r="N11" i="10"/>
  <c r="F20" i="11" s="1"/>
  <c r="O10" i="10"/>
  <c r="E49" i="11"/>
  <c r="M21" i="10"/>
  <c r="E51" i="11" s="1"/>
  <c r="N19" i="10"/>
  <c r="M20" i="10"/>
  <c r="E50" i="11" s="1"/>
  <c r="F39" i="11"/>
  <c r="F21" i="10"/>
  <c r="F41" i="11" s="1"/>
  <c r="G19" i="10"/>
  <c r="F20" i="10"/>
  <c r="F40" i="11" s="1"/>
  <c r="V21" i="10"/>
  <c r="F61" i="11" s="1"/>
  <c r="W19" i="10"/>
  <c r="F59" i="11"/>
  <c r="V20" i="10"/>
  <c r="F60" i="11" s="1"/>
  <c r="N24" i="11"/>
  <c r="P24" i="11"/>
  <c r="F89" i="11"/>
  <c r="V30" i="10"/>
  <c r="F91" i="11" s="1"/>
  <c r="V29" i="10"/>
  <c r="F90" i="11" s="1"/>
  <c r="W28" i="10"/>
  <c r="N39" i="10"/>
  <c r="F111" i="11" s="1"/>
  <c r="N38" i="10"/>
  <c r="F110" i="11" s="1"/>
  <c r="O37" i="10"/>
  <c r="F109" i="11"/>
  <c r="R32" i="12" l="1"/>
  <c r="S30" i="12"/>
  <c r="T31" i="12" s="1"/>
  <c r="O30" i="10"/>
  <c r="G81" i="11" s="1"/>
  <c r="P28" i="10"/>
  <c r="G79" i="11"/>
  <c r="O29" i="10"/>
  <c r="G80" i="11" s="1"/>
  <c r="S24" i="11"/>
  <c r="R24" i="11"/>
  <c r="G99" i="11"/>
  <c r="G38" i="10"/>
  <c r="G100" i="11" s="1"/>
  <c r="G39" i="10"/>
  <c r="G101" i="11" s="1"/>
  <c r="H37" i="10"/>
  <c r="X28" i="10"/>
  <c r="W30" i="10"/>
  <c r="G91" i="11" s="1"/>
  <c r="G89" i="11"/>
  <c r="W29" i="10"/>
  <c r="G90" i="11" s="1"/>
  <c r="P25" i="11"/>
  <c r="N25" i="11"/>
  <c r="G59" i="11"/>
  <c r="W20" i="10"/>
  <c r="G60" i="11" s="1"/>
  <c r="W21" i="10"/>
  <c r="G61" i="11" s="1"/>
  <c r="X19" i="10"/>
  <c r="G119" i="11"/>
  <c r="W39" i="10"/>
  <c r="G121" i="11" s="1"/>
  <c r="W38" i="10"/>
  <c r="G120" i="11" s="1"/>
  <c r="X37" i="10"/>
  <c r="F29" i="11"/>
  <c r="V12" i="10"/>
  <c r="F31" i="11" s="1"/>
  <c r="V11" i="10"/>
  <c r="F30" i="11" s="1"/>
  <c r="W10" i="10"/>
  <c r="F69" i="11"/>
  <c r="F30" i="10"/>
  <c r="F71" i="11" s="1"/>
  <c r="F29" i="10"/>
  <c r="F70" i="11" s="1"/>
  <c r="G28" i="10"/>
  <c r="G109" i="11"/>
  <c r="O38" i="10"/>
  <c r="G110" i="11" s="1"/>
  <c r="P37" i="10"/>
  <c r="O39" i="10"/>
  <c r="G111" i="11" s="1"/>
  <c r="G39" i="11"/>
  <c r="G20" i="10"/>
  <c r="G40" i="11" s="1"/>
  <c r="G21" i="10"/>
  <c r="G41" i="11" s="1"/>
  <c r="H19" i="10"/>
  <c r="F49" i="11"/>
  <c r="N20" i="10"/>
  <c r="F50" i="11" s="1"/>
  <c r="N21" i="10"/>
  <c r="F51" i="11" s="1"/>
  <c r="O19" i="10"/>
  <c r="G19" i="11"/>
  <c r="O12" i="10"/>
  <c r="G21" i="11" s="1"/>
  <c r="O11" i="10"/>
  <c r="G20" i="11" s="1"/>
  <c r="P10" i="10"/>
  <c r="F9" i="11"/>
  <c r="F12" i="10"/>
  <c r="F11" i="11" s="1"/>
  <c r="F11" i="10"/>
  <c r="F10" i="11" s="1"/>
  <c r="G10" i="10"/>
  <c r="R33" i="12" l="1"/>
  <c r="S31" i="12"/>
  <c r="T32" i="12" s="1"/>
  <c r="H79" i="11"/>
  <c r="P29" i="10"/>
  <c r="H80" i="11" s="1"/>
  <c r="P30" i="10"/>
  <c r="H81" i="11" s="1"/>
  <c r="S25" i="11"/>
  <c r="R25" i="11"/>
  <c r="H99" i="11"/>
  <c r="H38" i="10"/>
  <c r="H100" i="11" s="1"/>
  <c r="H39" i="10"/>
  <c r="H101" i="11" s="1"/>
  <c r="G9" i="11"/>
  <c r="G12" i="10"/>
  <c r="G11" i="11" s="1"/>
  <c r="G11" i="10"/>
  <c r="G10" i="11" s="1"/>
  <c r="H10" i="10"/>
  <c r="H19" i="11"/>
  <c r="P12" i="10"/>
  <c r="H21" i="11" s="1"/>
  <c r="P11" i="10"/>
  <c r="H20" i="11" s="1"/>
  <c r="O21" i="10"/>
  <c r="G51" i="11" s="1"/>
  <c r="P19" i="10"/>
  <c r="G49" i="11"/>
  <c r="O20" i="10"/>
  <c r="G50" i="11" s="1"/>
  <c r="H21" i="10"/>
  <c r="H41" i="11" s="1"/>
  <c r="H39" i="11"/>
  <c r="H20" i="10"/>
  <c r="H40" i="11" s="1"/>
  <c r="H28" i="10"/>
  <c r="G69" i="11"/>
  <c r="G29" i="10"/>
  <c r="G70" i="11" s="1"/>
  <c r="G30" i="10"/>
  <c r="G71" i="11" s="1"/>
  <c r="G29" i="11"/>
  <c r="W12" i="10"/>
  <c r="G31" i="11" s="1"/>
  <c r="W11" i="10"/>
  <c r="G30" i="11" s="1"/>
  <c r="X10" i="10"/>
  <c r="H119" i="11"/>
  <c r="X38" i="10"/>
  <c r="H120" i="11" s="1"/>
  <c r="X39" i="10"/>
  <c r="H121" i="11" s="1"/>
  <c r="H59" i="11"/>
  <c r="X21" i="10"/>
  <c r="H61" i="11" s="1"/>
  <c r="X20" i="10"/>
  <c r="H60" i="11" s="1"/>
  <c r="H109" i="11"/>
  <c r="P39" i="10"/>
  <c r="H111" i="11" s="1"/>
  <c r="P38" i="10"/>
  <c r="H110" i="11" s="1"/>
  <c r="P26" i="11"/>
  <c r="N26" i="11"/>
  <c r="H89" i="11"/>
  <c r="X30" i="10"/>
  <c r="H91" i="11" s="1"/>
  <c r="X29" i="10"/>
  <c r="H90" i="11" s="1"/>
  <c r="R34" i="12" l="1"/>
  <c r="S32" i="12"/>
  <c r="T33" i="12" s="1"/>
  <c r="Z69" i="11"/>
  <c r="Z66" i="11"/>
  <c r="Z72" i="11"/>
  <c r="Z68" i="11"/>
  <c r="Z71" i="11"/>
  <c r="Z64" i="11"/>
  <c r="Z62" i="11"/>
  <c r="Z70" i="11"/>
  <c r="U64" i="11"/>
  <c r="S26" i="11"/>
  <c r="R26" i="11"/>
  <c r="P27" i="11"/>
  <c r="N27" i="11"/>
  <c r="H29" i="11"/>
  <c r="X12" i="10"/>
  <c r="H31" i="11" s="1"/>
  <c r="X11" i="10"/>
  <c r="H30" i="11" s="1"/>
  <c r="H9" i="11"/>
  <c r="H12" i="10"/>
  <c r="H11" i="11" s="1"/>
  <c r="H11" i="10"/>
  <c r="H10" i="11" s="1"/>
  <c r="J16" i="11" s="1"/>
  <c r="J17" i="11" s="1"/>
  <c r="J18" i="11" s="1"/>
  <c r="J19" i="11" s="1"/>
  <c r="J20" i="11" s="1"/>
  <c r="J26" i="11" s="1"/>
  <c r="J27" i="11" s="1"/>
  <c r="J28" i="11" s="1"/>
  <c r="J29" i="11" s="1"/>
  <c r="J30" i="11" s="1"/>
  <c r="J31" i="11" s="1"/>
  <c r="H69" i="11"/>
  <c r="H30" i="10"/>
  <c r="H71" i="11" s="1"/>
  <c r="H29" i="10"/>
  <c r="H70" i="11" s="1"/>
  <c r="H49" i="11"/>
  <c r="P20" i="10"/>
  <c r="H50" i="11" s="1"/>
  <c r="P21" i="10"/>
  <c r="H51" i="11" s="1"/>
  <c r="R35" i="12" l="1"/>
  <c r="S34" i="12" s="1"/>
  <c r="S33" i="12"/>
  <c r="T34" i="12" s="1"/>
  <c r="Z65" i="11"/>
  <c r="Z67" i="11"/>
  <c r="Z63" i="11"/>
  <c r="Z61" i="11"/>
  <c r="U65" i="11"/>
  <c r="O65" i="11"/>
  <c r="O66" i="11" s="1"/>
  <c r="O67" i="11" s="1"/>
  <c r="O68" i="11" s="1"/>
  <c r="O69" i="11" s="1"/>
  <c r="O70" i="11" s="1"/>
  <c r="O71" i="11" s="1"/>
  <c r="O72" i="11" s="1"/>
  <c r="O73" i="11" s="1"/>
  <c r="O74" i="11" s="1"/>
  <c r="O75" i="11" s="1"/>
  <c r="O76" i="11" s="1"/>
  <c r="O77" i="11" s="1"/>
  <c r="O78" i="11" s="1"/>
  <c r="O79" i="11" s="1"/>
  <c r="O80" i="11" s="1"/>
  <c r="O81" i="11" s="1"/>
  <c r="O82" i="11" s="1"/>
  <c r="O83" i="11" s="1"/>
  <c r="O84" i="11" s="1"/>
  <c r="O85" i="11" s="1"/>
  <c r="O86" i="11" s="1"/>
  <c r="O87" i="11" s="1"/>
  <c r="O88" i="11" s="1"/>
  <c r="O89" i="11" s="1"/>
  <c r="O90" i="11" s="1"/>
  <c r="O91" i="11" s="1"/>
  <c r="O92" i="11" s="1"/>
  <c r="O93" i="11" s="1"/>
  <c r="O94" i="11" s="1"/>
  <c r="O95" i="11" s="1"/>
  <c r="O96" i="11" s="1"/>
  <c r="O97" i="11" s="1"/>
  <c r="O98" i="11" s="1"/>
  <c r="O99" i="11" s="1"/>
  <c r="O100" i="11" s="1"/>
  <c r="O101" i="11" s="1"/>
  <c r="O102" i="11" s="1"/>
  <c r="O103" i="11" s="1"/>
  <c r="O104" i="11" s="1"/>
  <c r="O105" i="11" s="1"/>
  <c r="O106" i="11" s="1"/>
  <c r="O107" i="11" s="1"/>
  <c r="O108" i="11" s="1"/>
  <c r="O109" i="11" s="1"/>
  <c r="O110" i="11" s="1"/>
  <c r="O111" i="11" s="1"/>
  <c r="O112" i="11" s="1"/>
  <c r="O113" i="11" s="1"/>
  <c r="O114" i="11" s="1"/>
  <c r="O115" i="11" s="1"/>
  <c r="O116" i="11" s="1"/>
  <c r="O117" i="11" s="1"/>
  <c r="O118" i="11" s="1"/>
  <c r="O119" i="11" s="1"/>
  <c r="O120" i="11" s="1"/>
  <c r="O121" i="11" s="1"/>
  <c r="O122" i="11" s="1"/>
  <c r="O123" i="11" s="1"/>
  <c r="O124" i="11" s="1"/>
  <c r="O125" i="11" s="1"/>
  <c r="O126" i="11" s="1"/>
  <c r="O127" i="11" s="1"/>
  <c r="O128" i="11" s="1"/>
  <c r="O129" i="11" s="1"/>
  <c r="O130" i="11" s="1"/>
  <c r="O131" i="11" s="1"/>
  <c r="O132" i="11" s="1"/>
  <c r="O133" i="11" s="1"/>
  <c r="O134" i="11" s="1"/>
  <c r="O135" i="11" s="1"/>
  <c r="O136" i="11" s="1"/>
  <c r="O137" i="11" s="1"/>
  <c r="O138" i="11" s="1"/>
  <c r="O139" i="11" s="1"/>
  <c r="O140" i="11" s="1"/>
  <c r="O141" i="11" s="1"/>
  <c r="O142" i="11" s="1"/>
  <c r="O143" i="11" s="1"/>
  <c r="O144" i="11" s="1"/>
  <c r="O145" i="11" s="1"/>
  <c r="O146" i="11" s="1"/>
  <c r="O147" i="11" s="1"/>
  <c r="O148" i="11" s="1"/>
  <c r="O149" i="11" s="1"/>
  <c r="O150" i="11" s="1"/>
  <c r="O151" i="11" s="1"/>
  <c r="O152" i="11" s="1"/>
  <c r="O153" i="11" s="1"/>
  <c r="O154" i="11" s="1"/>
  <c r="O155" i="11" s="1"/>
  <c r="O156" i="11" s="1"/>
  <c r="O157" i="11" s="1"/>
  <c r="O158" i="11" s="1"/>
  <c r="O159" i="11" s="1"/>
  <c r="O160" i="11" s="1"/>
  <c r="O161" i="11" s="1"/>
  <c r="O162" i="11" s="1"/>
  <c r="O163" i="11" s="1"/>
  <c r="O164" i="11" s="1"/>
  <c r="O165" i="11" s="1"/>
  <c r="O166" i="11" s="1"/>
  <c r="O167" i="11" s="1"/>
  <c r="O168" i="11" s="1"/>
  <c r="O169" i="11" s="1"/>
  <c r="O170" i="11" s="1"/>
  <c r="O171" i="11" s="1"/>
  <c r="O172" i="11" s="1"/>
  <c r="O173" i="11" s="1"/>
  <c r="O174" i="11" s="1"/>
  <c r="O175" i="11" s="1"/>
  <c r="O176" i="11" s="1"/>
  <c r="O177" i="11" s="1"/>
  <c r="O178" i="11" s="1"/>
  <c r="O179" i="11" s="1"/>
  <c r="O180" i="11" s="1"/>
  <c r="O181" i="11" s="1"/>
  <c r="O182" i="11" s="1"/>
  <c r="O183" i="11" s="1"/>
  <c r="O184" i="11" s="1"/>
  <c r="O185" i="11" s="1"/>
  <c r="O186" i="11" s="1"/>
  <c r="O187" i="11" s="1"/>
  <c r="O188" i="11" s="1"/>
  <c r="O189" i="11" s="1"/>
  <c r="O190" i="11" s="1"/>
  <c r="O191" i="11" s="1"/>
  <c r="O192" i="11" s="1"/>
  <c r="O193" i="11" s="1"/>
  <c r="O194" i="11" s="1"/>
  <c r="O195" i="11" s="1"/>
  <c r="O196" i="11" s="1"/>
  <c r="O197" i="11" s="1"/>
  <c r="O198" i="11" s="1"/>
  <c r="O199" i="11" s="1"/>
  <c r="O200" i="11" s="1"/>
  <c r="O201" i="11" s="1"/>
  <c r="O202" i="11" s="1"/>
  <c r="O203" i="11" s="1"/>
  <c r="O204" i="11" s="1"/>
  <c r="O205" i="11" s="1"/>
  <c r="O206" i="11" s="1"/>
  <c r="O207" i="11" s="1"/>
  <c r="O208" i="11" s="1"/>
  <c r="O209" i="11" s="1"/>
  <c r="O210" i="11" s="1"/>
  <c r="O211" i="11" s="1"/>
  <c r="O212" i="11" s="1"/>
  <c r="O213" i="11" s="1"/>
  <c r="O214" i="11" s="1"/>
  <c r="O215" i="11" s="1"/>
  <c r="O216" i="11" s="1"/>
  <c r="O217" i="11" s="1"/>
  <c r="O218" i="11" s="1"/>
  <c r="O219" i="11" s="1"/>
  <c r="O220" i="11" s="1"/>
  <c r="O221" i="11" s="1"/>
  <c r="O222" i="11" s="1"/>
  <c r="O223" i="11" s="1"/>
  <c r="O224" i="11" s="1"/>
  <c r="O225" i="11" s="1"/>
  <c r="O226" i="11" s="1"/>
  <c r="O227" i="11" s="1"/>
  <c r="O228" i="11" s="1"/>
  <c r="O229" i="11" s="1"/>
  <c r="O230" i="11" s="1"/>
  <c r="O231" i="11" s="1"/>
  <c r="O232" i="11" s="1"/>
  <c r="O233" i="11" s="1"/>
  <c r="O234" i="11" s="1"/>
  <c r="O235" i="11" s="1"/>
  <c r="O236" i="11" s="1"/>
  <c r="O237" i="11" s="1"/>
  <c r="O238" i="11" s="1"/>
  <c r="O239" i="11" s="1"/>
  <c r="O240" i="11" s="1"/>
  <c r="O241" i="11" s="1"/>
  <c r="O242" i="11" s="1"/>
  <c r="O243" i="11" s="1"/>
  <c r="O244" i="11" s="1"/>
  <c r="O245" i="11" s="1"/>
  <c r="O246" i="11" s="1"/>
  <c r="O247" i="11" s="1"/>
  <c r="O248" i="11" s="1"/>
  <c r="O249" i="11" s="1"/>
  <c r="O250" i="11" s="1"/>
  <c r="O251" i="11" s="1"/>
  <c r="O252" i="11" s="1"/>
  <c r="O253" i="11" s="1"/>
  <c r="O254" i="11" s="1"/>
  <c r="O255" i="11" s="1"/>
  <c r="O256" i="11" s="1"/>
  <c r="O257" i="11" s="1"/>
  <c r="O258" i="11" s="1"/>
  <c r="O259" i="11" s="1"/>
  <c r="O260" i="11" s="1"/>
  <c r="O261" i="11" s="1"/>
  <c r="O262" i="11" s="1"/>
  <c r="O263" i="11" s="1"/>
  <c r="O264" i="11" s="1"/>
  <c r="O265" i="11" s="1"/>
  <c r="O266" i="11" s="1"/>
  <c r="O267" i="11" s="1"/>
  <c r="O268" i="11" s="1"/>
  <c r="O269" i="11" s="1"/>
  <c r="O270" i="11" s="1"/>
  <c r="O271" i="11" s="1"/>
  <c r="O272" i="11" s="1"/>
  <c r="O273" i="11" s="1"/>
  <c r="O274" i="11" s="1"/>
  <c r="O275" i="11" s="1"/>
  <c r="O276" i="11" s="1"/>
  <c r="O277" i="11" s="1"/>
  <c r="O278" i="11" s="1"/>
  <c r="O279" i="11" s="1"/>
  <c r="O280" i="11" s="1"/>
  <c r="O281" i="11" s="1"/>
  <c r="O282" i="11" s="1"/>
  <c r="O283" i="11" s="1"/>
  <c r="O284" i="11" s="1"/>
  <c r="O285" i="11" s="1"/>
  <c r="O286" i="11" s="1"/>
  <c r="O287" i="11" s="1"/>
  <c r="O288" i="11" s="1"/>
  <c r="O289" i="11" s="1"/>
  <c r="O290" i="11" s="1"/>
  <c r="O291" i="11" s="1"/>
  <c r="O292" i="11" s="1"/>
  <c r="O293" i="11" s="1"/>
  <c r="O294" i="11" s="1"/>
  <c r="O295" i="11" s="1"/>
  <c r="O296" i="11" s="1"/>
  <c r="O297" i="11" s="1"/>
  <c r="O298" i="11" s="1"/>
  <c r="O299" i="11" s="1"/>
  <c r="O300" i="11" s="1"/>
  <c r="O301" i="11" s="1"/>
  <c r="O302" i="11" s="1"/>
  <c r="O303" i="11" s="1"/>
  <c r="O304" i="11" s="1"/>
  <c r="O305" i="11" s="1"/>
  <c r="O306" i="11" s="1"/>
  <c r="O307" i="11" s="1"/>
  <c r="O308" i="11" s="1"/>
  <c r="O309" i="11" s="1"/>
  <c r="O310" i="11" s="1"/>
  <c r="O311" i="11" s="1"/>
  <c r="O312" i="11" s="1"/>
  <c r="O313" i="11" s="1"/>
  <c r="O314" i="11" s="1"/>
  <c r="O315" i="11" s="1"/>
  <c r="O316" i="11" s="1"/>
  <c r="O317" i="11" s="1"/>
  <c r="O318" i="11" s="1"/>
  <c r="O319" i="11" s="1"/>
  <c r="O320" i="11" s="1"/>
  <c r="O321" i="11" s="1"/>
  <c r="O322" i="11" s="1"/>
  <c r="O323" i="11" s="1"/>
  <c r="O324" i="11" s="1"/>
  <c r="O325" i="11" s="1"/>
  <c r="O326" i="11" s="1"/>
  <c r="O327" i="11" s="1"/>
  <c r="O328" i="11" s="1"/>
  <c r="O329" i="11" s="1"/>
  <c r="O330" i="11" s="1"/>
  <c r="O331" i="11" s="1"/>
  <c r="O332" i="11" s="1"/>
  <c r="O333" i="11" s="1"/>
  <c r="O334" i="11" s="1"/>
  <c r="O335" i="11" s="1"/>
  <c r="O336" i="11" s="1"/>
  <c r="O337" i="11" s="1"/>
  <c r="O338" i="11" s="1"/>
  <c r="O339" i="11" s="1"/>
  <c r="O340" i="11" s="1"/>
  <c r="O341" i="11" s="1"/>
  <c r="O342" i="11" s="1"/>
  <c r="O343" i="11" s="1"/>
  <c r="O344" i="11" s="1"/>
  <c r="O345" i="11" s="1"/>
  <c r="O346" i="11" s="1"/>
  <c r="O347" i="11" s="1"/>
  <c r="O348" i="11" s="1"/>
  <c r="O349" i="11" s="1"/>
  <c r="O350" i="11" s="1"/>
  <c r="O351" i="11" s="1"/>
  <c r="O352" i="11" s="1"/>
  <c r="O353" i="11" s="1"/>
  <c r="O354" i="11" s="1"/>
  <c r="O355" i="11" s="1"/>
  <c r="O356" i="11" s="1"/>
  <c r="O357" i="11" s="1"/>
  <c r="O358" i="11" s="1"/>
  <c r="O359" i="11" s="1"/>
  <c r="O360" i="11" s="1"/>
  <c r="O361" i="11" s="1"/>
  <c r="O362" i="11" s="1"/>
  <c r="O363" i="11" s="1"/>
  <c r="O364" i="11" s="1"/>
  <c r="O365" i="11" s="1"/>
  <c r="O366" i="11" s="1"/>
  <c r="O367" i="11" s="1"/>
  <c r="O368" i="11" s="1"/>
  <c r="O369" i="11" s="1"/>
  <c r="O370" i="11" s="1"/>
  <c r="O371" i="11" s="1"/>
  <c r="O372" i="11" s="1"/>
  <c r="Q65" i="11"/>
  <c r="Q66" i="11" s="1"/>
  <c r="Q67" i="11" s="1"/>
  <c r="Q68" i="11" s="1"/>
  <c r="Q69" i="11" s="1"/>
  <c r="Q70" i="11" s="1"/>
  <c r="Q71" i="11" s="1"/>
  <c r="Q72" i="11" s="1"/>
  <c r="Q73" i="11" s="1"/>
  <c r="Q74" i="11" s="1"/>
  <c r="Q75" i="11" s="1"/>
  <c r="Q76" i="11" s="1"/>
  <c r="Q77" i="11" s="1"/>
  <c r="Q78" i="11" s="1"/>
  <c r="Q79" i="11" s="1"/>
  <c r="Q80" i="11" s="1"/>
  <c r="Q81" i="11" s="1"/>
  <c r="Q82" i="11" s="1"/>
  <c r="Q83" i="11" s="1"/>
  <c r="Q84" i="11" s="1"/>
  <c r="Q85" i="11" s="1"/>
  <c r="Q86" i="11" s="1"/>
  <c r="Q87" i="11" s="1"/>
  <c r="Q88" i="11" s="1"/>
  <c r="Q89" i="11" s="1"/>
  <c r="Q90" i="11" s="1"/>
  <c r="Q91" i="11" s="1"/>
  <c r="Q92" i="11" s="1"/>
  <c r="Q93" i="11" s="1"/>
  <c r="Q94" i="11" s="1"/>
  <c r="Q95" i="11" s="1"/>
  <c r="Q96" i="11" s="1"/>
  <c r="Q97" i="11" s="1"/>
  <c r="Q98" i="11" s="1"/>
  <c r="Q99" i="11" s="1"/>
  <c r="Q100" i="11" s="1"/>
  <c r="Q101" i="11" s="1"/>
  <c r="Q102" i="11" s="1"/>
  <c r="Q103" i="11" s="1"/>
  <c r="Q104" i="11" s="1"/>
  <c r="Q105" i="11" s="1"/>
  <c r="Q106" i="11" s="1"/>
  <c r="Q107" i="11" s="1"/>
  <c r="Q108" i="11" s="1"/>
  <c r="Q109" i="11" s="1"/>
  <c r="Q110" i="11" s="1"/>
  <c r="Q111" i="11" s="1"/>
  <c r="Q112" i="11" s="1"/>
  <c r="Q113" i="11" s="1"/>
  <c r="Q114" i="11" s="1"/>
  <c r="Q115" i="11" s="1"/>
  <c r="Q116" i="11" s="1"/>
  <c r="Q117" i="11" s="1"/>
  <c r="Q118" i="11" s="1"/>
  <c r="Q119" i="11" s="1"/>
  <c r="Q120" i="11" s="1"/>
  <c r="Q121" i="11" s="1"/>
  <c r="Q122" i="11" s="1"/>
  <c r="Q123" i="11" s="1"/>
  <c r="Q124" i="11" s="1"/>
  <c r="Q125" i="11" s="1"/>
  <c r="Q126" i="11" s="1"/>
  <c r="Q127" i="11" s="1"/>
  <c r="Q128" i="11" s="1"/>
  <c r="Q129" i="11" s="1"/>
  <c r="Q130" i="11" s="1"/>
  <c r="Q131" i="11" s="1"/>
  <c r="Q132" i="11" s="1"/>
  <c r="Q133" i="11" s="1"/>
  <c r="Q134" i="11" s="1"/>
  <c r="Q135" i="11" s="1"/>
  <c r="Q136" i="11" s="1"/>
  <c r="Q137" i="11" s="1"/>
  <c r="Q138" i="11" s="1"/>
  <c r="Q139" i="11" s="1"/>
  <c r="Q140" i="11" s="1"/>
  <c r="Q141" i="11" s="1"/>
  <c r="Q142" i="11" s="1"/>
  <c r="Q143" i="11" s="1"/>
  <c r="Q144" i="11" s="1"/>
  <c r="Q145" i="11" s="1"/>
  <c r="Q146" i="11" s="1"/>
  <c r="Q147" i="11" s="1"/>
  <c r="Q148" i="11" s="1"/>
  <c r="Q149" i="11" s="1"/>
  <c r="Q150" i="11" s="1"/>
  <c r="Q151" i="11" s="1"/>
  <c r="Q152" i="11" s="1"/>
  <c r="Q153" i="11" s="1"/>
  <c r="Q154" i="11" s="1"/>
  <c r="Q155" i="11" s="1"/>
  <c r="Q156" i="11" s="1"/>
  <c r="Q157" i="11" s="1"/>
  <c r="Q158" i="11" s="1"/>
  <c r="Q159" i="11" s="1"/>
  <c r="Q160" i="11" s="1"/>
  <c r="Q161" i="11" s="1"/>
  <c r="Q162" i="11" s="1"/>
  <c r="Q163" i="11" s="1"/>
  <c r="Q164" i="11" s="1"/>
  <c r="Q165" i="11" s="1"/>
  <c r="Q166" i="11" s="1"/>
  <c r="Q167" i="11" s="1"/>
  <c r="Q168" i="11" s="1"/>
  <c r="Q169" i="11" s="1"/>
  <c r="Q170" i="11" s="1"/>
  <c r="Q171" i="11" s="1"/>
  <c r="Q172" i="11" s="1"/>
  <c r="Q173" i="11" s="1"/>
  <c r="Q174" i="11" s="1"/>
  <c r="Q175" i="11" s="1"/>
  <c r="Q176" i="11" s="1"/>
  <c r="Q177" i="11" s="1"/>
  <c r="Q178" i="11" s="1"/>
  <c r="Q179" i="11" s="1"/>
  <c r="Q180" i="11" s="1"/>
  <c r="Q181" i="11" s="1"/>
  <c r="Q182" i="11" s="1"/>
  <c r="Q183" i="11" s="1"/>
  <c r="Q184" i="11" s="1"/>
  <c r="Q185" i="11" s="1"/>
  <c r="Q186" i="11" s="1"/>
  <c r="Q187" i="11" s="1"/>
  <c r="Q188" i="11" s="1"/>
  <c r="Q189" i="11" s="1"/>
  <c r="Q190" i="11" s="1"/>
  <c r="Q191" i="11" s="1"/>
  <c r="Q192" i="11" s="1"/>
  <c r="Q193" i="11" s="1"/>
  <c r="Q194" i="11" s="1"/>
  <c r="Q195" i="11" s="1"/>
  <c r="Q196" i="11" s="1"/>
  <c r="Q197" i="11" s="1"/>
  <c r="Q198" i="11" s="1"/>
  <c r="Q199" i="11" s="1"/>
  <c r="Q200" i="11" s="1"/>
  <c r="Q201" i="11" s="1"/>
  <c r="Q202" i="11" s="1"/>
  <c r="Q203" i="11" s="1"/>
  <c r="Q204" i="11" s="1"/>
  <c r="Q205" i="11" s="1"/>
  <c r="Q206" i="11" s="1"/>
  <c r="Q207" i="11" s="1"/>
  <c r="Q208" i="11" s="1"/>
  <c r="Q209" i="11" s="1"/>
  <c r="Q210" i="11" s="1"/>
  <c r="Q211" i="11" s="1"/>
  <c r="Q212" i="11" s="1"/>
  <c r="Q213" i="11" s="1"/>
  <c r="Q214" i="11" s="1"/>
  <c r="Q215" i="11" s="1"/>
  <c r="Q216" i="11" s="1"/>
  <c r="Q217" i="11" s="1"/>
  <c r="Q218" i="11" s="1"/>
  <c r="Q219" i="11" s="1"/>
  <c r="Q220" i="11" s="1"/>
  <c r="Q221" i="11" s="1"/>
  <c r="Q222" i="11" s="1"/>
  <c r="Q223" i="11" s="1"/>
  <c r="Q224" i="11" s="1"/>
  <c r="Q225" i="11" s="1"/>
  <c r="Q226" i="11" s="1"/>
  <c r="Q227" i="11" s="1"/>
  <c r="Q228" i="11" s="1"/>
  <c r="Q229" i="11" s="1"/>
  <c r="Q230" i="11" s="1"/>
  <c r="Q231" i="11" s="1"/>
  <c r="Q232" i="11" s="1"/>
  <c r="Q233" i="11" s="1"/>
  <c r="Q234" i="11" s="1"/>
  <c r="Q235" i="11" s="1"/>
  <c r="Q236" i="11" s="1"/>
  <c r="Q237" i="11" s="1"/>
  <c r="Q238" i="11" s="1"/>
  <c r="Q239" i="11" s="1"/>
  <c r="Q240" i="11" s="1"/>
  <c r="Q241" i="11" s="1"/>
  <c r="Q242" i="11" s="1"/>
  <c r="Q243" i="11" s="1"/>
  <c r="Q244" i="11" s="1"/>
  <c r="Q245" i="11" s="1"/>
  <c r="Q246" i="11" s="1"/>
  <c r="Q247" i="11" s="1"/>
  <c r="Q248" i="11" s="1"/>
  <c r="Q249" i="11" s="1"/>
  <c r="Q250" i="11" s="1"/>
  <c r="Q251" i="11" s="1"/>
  <c r="Q252" i="11" s="1"/>
  <c r="Q253" i="11" s="1"/>
  <c r="Q254" i="11" s="1"/>
  <c r="Q255" i="11" s="1"/>
  <c r="Q256" i="11" s="1"/>
  <c r="Q257" i="11" s="1"/>
  <c r="Q258" i="11" s="1"/>
  <c r="Q259" i="11" s="1"/>
  <c r="Q260" i="11" s="1"/>
  <c r="Q261" i="11" s="1"/>
  <c r="Q262" i="11" s="1"/>
  <c r="Q263" i="11" s="1"/>
  <c r="Q264" i="11" s="1"/>
  <c r="Q265" i="11" s="1"/>
  <c r="Q266" i="11" s="1"/>
  <c r="Q267" i="11" s="1"/>
  <c r="Q268" i="11" s="1"/>
  <c r="Q269" i="11" s="1"/>
  <c r="Q270" i="11" s="1"/>
  <c r="Q271" i="11" s="1"/>
  <c r="Q272" i="11" s="1"/>
  <c r="Q273" i="11" s="1"/>
  <c r="Q274" i="11" s="1"/>
  <c r="Q275" i="11" s="1"/>
  <c r="Q276" i="11" s="1"/>
  <c r="Q277" i="11" s="1"/>
  <c r="Q278" i="11" s="1"/>
  <c r="Q279" i="11" s="1"/>
  <c r="Q280" i="11" s="1"/>
  <c r="Q281" i="11" s="1"/>
  <c r="Q282" i="11" s="1"/>
  <c r="Q283" i="11" s="1"/>
  <c r="Q284" i="11" s="1"/>
  <c r="Q285" i="11" s="1"/>
  <c r="Q286" i="11" s="1"/>
  <c r="Q287" i="11" s="1"/>
  <c r="Q288" i="11" s="1"/>
  <c r="Q289" i="11" s="1"/>
  <c r="Q290" i="11" s="1"/>
  <c r="Q291" i="11" s="1"/>
  <c r="Q292" i="11" s="1"/>
  <c r="Q293" i="11" s="1"/>
  <c r="Q294" i="11" s="1"/>
  <c r="Q295" i="11" s="1"/>
  <c r="Q296" i="11" s="1"/>
  <c r="Q297" i="11" s="1"/>
  <c r="Q298" i="11" s="1"/>
  <c r="Q299" i="11" s="1"/>
  <c r="Q300" i="11" s="1"/>
  <c r="Q301" i="11" s="1"/>
  <c r="Q302" i="11" s="1"/>
  <c r="Q303" i="11" s="1"/>
  <c r="Q304" i="11" s="1"/>
  <c r="Q305" i="11" s="1"/>
  <c r="Q306" i="11" s="1"/>
  <c r="Q307" i="11" s="1"/>
  <c r="Q308" i="11" s="1"/>
  <c r="Q309" i="11" s="1"/>
  <c r="Q310" i="11" s="1"/>
  <c r="Q311" i="11" s="1"/>
  <c r="Q312" i="11" s="1"/>
  <c r="Q313" i="11" s="1"/>
  <c r="Q314" i="11" s="1"/>
  <c r="Q315" i="11" s="1"/>
  <c r="Q316" i="11" s="1"/>
  <c r="Q317" i="11" s="1"/>
  <c r="Q318" i="11" s="1"/>
  <c r="Q319" i="11" s="1"/>
  <c r="Q320" i="11" s="1"/>
  <c r="Q321" i="11" s="1"/>
  <c r="Q322" i="11" s="1"/>
  <c r="Q323" i="11" s="1"/>
  <c r="Q324" i="11" s="1"/>
  <c r="Q325" i="11" s="1"/>
  <c r="Q326" i="11" s="1"/>
  <c r="Q327" i="11" s="1"/>
  <c r="Q328" i="11" s="1"/>
  <c r="Q329" i="11" s="1"/>
  <c r="Q330" i="11" s="1"/>
  <c r="Q331" i="11" s="1"/>
  <c r="Q332" i="11" s="1"/>
  <c r="Q333" i="11" s="1"/>
  <c r="Q334" i="11" s="1"/>
  <c r="Q335" i="11" s="1"/>
  <c r="Q336" i="11" s="1"/>
  <c r="Q337" i="11" s="1"/>
  <c r="Q338" i="11" s="1"/>
  <c r="Q339" i="11" s="1"/>
  <c r="Q340" i="11" s="1"/>
  <c r="Q341" i="11" s="1"/>
  <c r="Q342" i="11" s="1"/>
  <c r="Q343" i="11" s="1"/>
  <c r="Q344" i="11" s="1"/>
  <c r="Q345" i="11" s="1"/>
  <c r="Q346" i="11" s="1"/>
  <c r="Q347" i="11" s="1"/>
  <c r="Q348" i="11" s="1"/>
  <c r="Q349" i="11" s="1"/>
  <c r="Q350" i="11" s="1"/>
  <c r="Q351" i="11" s="1"/>
  <c r="Q352" i="11" s="1"/>
  <c r="Q353" i="11" s="1"/>
  <c r="Q354" i="11" s="1"/>
  <c r="Q355" i="11" s="1"/>
  <c r="Q356" i="11" s="1"/>
  <c r="Q357" i="11" s="1"/>
  <c r="Q358" i="11" s="1"/>
  <c r="Q359" i="11" s="1"/>
  <c r="Q360" i="11" s="1"/>
  <c r="Q361" i="11" s="1"/>
  <c r="Q362" i="11" s="1"/>
  <c r="Q363" i="11" s="1"/>
  <c r="Q364" i="11" s="1"/>
  <c r="Q365" i="11" s="1"/>
  <c r="Q366" i="11" s="1"/>
  <c r="Q367" i="11" s="1"/>
  <c r="Q368" i="11" s="1"/>
  <c r="Q369" i="11" s="1"/>
  <c r="Q370" i="11" s="1"/>
  <c r="Q371" i="11" s="1"/>
  <c r="Q372" i="11" s="1"/>
  <c r="S27" i="11"/>
  <c r="R27" i="11"/>
  <c r="J36" i="11"/>
  <c r="J37" i="11" s="1"/>
  <c r="J38" i="11" s="1"/>
  <c r="J39" i="11" s="1"/>
  <c r="J40" i="11" s="1"/>
  <c r="J41" i="11" s="1"/>
  <c r="J46" i="11" s="1"/>
  <c r="J47" i="11" s="1"/>
  <c r="J48" i="11" s="1"/>
  <c r="J49" i="11" s="1"/>
  <c r="J50" i="11" s="1"/>
  <c r="N28" i="11"/>
  <c r="P28" i="11"/>
  <c r="T35" i="12" l="1"/>
  <c r="R36" i="12"/>
  <c r="Z73" i="11"/>
  <c r="S28" i="11"/>
  <c r="R28" i="11"/>
  <c r="J51" i="11"/>
  <c r="J56" i="11" s="1"/>
  <c r="J57" i="11" s="1"/>
  <c r="J58" i="11" s="1"/>
  <c r="J59" i="11" s="1"/>
  <c r="J60" i="11" s="1"/>
  <c r="P29" i="11"/>
  <c r="N29" i="11"/>
  <c r="R37" i="12" l="1"/>
  <c r="S35" i="12"/>
  <c r="T36" i="12" s="1"/>
  <c r="S29" i="11"/>
  <c r="R29" i="11"/>
  <c r="J61" i="11"/>
  <c r="J66" i="11" s="1"/>
  <c r="J67" i="11" s="1"/>
  <c r="J68" i="11" s="1"/>
  <c r="J69" i="11" s="1"/>
  <c r="J70" i="11" s="1"/>
  <c r="J71" i="11" s="1"/>
  <c r="J76" i="11" s="1"/>
  <c r="J77" i="11" s="1"/>
  <c r="J78" i="11" s="1"/>
  <c r="J79" i="11" s="1"/>
  <c r="J80" i="11" s="1"/>
  <c r="J81" i="11" s="1"/>
  <c r="P30" i="11"/>
  <c r="N30" i="11"/>
  <c r="R38" i="12" l="1"/>
  <c r="S37" i="12" s="1"/>
  <c r="S36" i="12"/>
  <c r="T37" i="12" s="1"/>
  <c r="S30" i="11"/>
  <c r="R30" i="11"/>
  <c r="J86" i="11"/>
  <c r="J87" i="11" s="1"/>
  <c r="J88" i="11" s="1"/>
  <c r="J89" i="11" s="1"/>
  <c r="J90" i="11" s="1"/>
  <c r="P31" i="11"/>
  <c r="N31" i="11"/>
  <c r="T38" i="12" l="1"/>
  <c r="R39" i="12"/>
  <c r="S31" i="11"/>
  <c r="R31" i="11"/>
  <c r="J91" i="11"/>
  <c r="J96" i="11" s="1"/>
  <c r="J97" i="11" s="1"/>
  <c r="J98" i="11" s="1"/>
  <c r="J99" i="11" s="1"/>
  <c r="J100" i="11" s="1"/>
  <c r="J101" i="11" s="1"/>
  <c r="J106" i="11" s="1"/>
  <c r="J107" i="11" s="1"/>
  <c r="J108" i="11" s="1"/>
  <c r="J109" i="11" s="1"/>
  <c r="J110" i="11" s="1"/>
  <c r="P32" i="11"/>
  <c r="N32" i="11"/>
  <c r="R40" i="12" l="1"/>
  <c r="S39" i="12" s="1"/>
  <c r="S38" i="12"/>
  <c r="T39" i="12" s="1"/>
  <c r="S32" i="11"/>
  <c r="R32" i="11"/>
  <c r="J111" i="11"/>
  <c r="J116" i="11" s="1"/>
  <c r="J117" i="11" s="1"/>
  <c r="J118" i="11" s="1"/>
  <c r="J119" i="11" s="1"/>
  <c r="J120" i="11" s="1"/>
  <c r="J121" i="11" s="1"/>
  <c r="P33" i="11"/>
  <c r="N33" i="11"/>
  <c r="T40" i="12" l="1"/>
  <c r="R41" i="12"/>
  <c r="S33" i="11"/>
  <c r="R33" i="11"/>
  <c r="P34" i="11"/>
  <c r="N34" i="11"/>
  <c r="R42" i="12" l="1"/>
  <c r="S41" i="12" s="1"/>
  <c r="S40" i="12"/>
  <c r="T41" i="12" s="1"/>
  <c r="S34" i="11"/>
  <c r="R34" i="11"/>
  <c r="N35" i="11"/>
  <c r="P35" i="11"/>
  <c r="T42" i="12" l="1"/>
  <c r="R43" i="12"/>
  <c r="R35" i="11"/>
  <c r="S35" i="11"/>
  <c r="P36" i="11"/>
  <c r="N36" i="11"/>
  <c r="R44" i="12" l="1"/>
  <c r="S43" i="12" s="1"/>
  <c r="S42" i="12"/>
  <c r="T43" i="12" s="1"/>
  <c r="S36" i="11"/>
  <c r="R36" i="11"/>
  <c r="P37" i="11"/>
  <c r="N37" i="11"/>
  <c r="T44" i="12" l="1"/>
  <c r="R45" i="12"/>
  <c r="S37" i="11"/>
  <c r="R37" i="11"/>
  <c r="P38" i="11"/>
  <c r="N38" i="11"/>
  <c r="R46" i="12" l="1"/>
  <c r="S45" i="12" s="1"/>
  <c r="S44" i="12"/>
  <c r="T45" i="12" s="1"/>
  <c r="S38" i="11"/>
  <c r="R38" i="11"/>
  <c r="N39" i="11"/>
  <c r="P39" i="11"/>
  <c r="T46" i="12" l="1"/>
  <c r="R47" i="12"/>
  <c r="R39" i="11"/>
  <c r="S39" i="11"/>
  <c r="P40" i="11"/>
  <c r="N40" i="11"/>
  <c r="R48" i="12" l="1"/>
  <c r="S47" i="12" s="1"/>
  <c r="S46" i="12"/>
  <c r="T47" i="12" s="1"/>
  <c r="S40" i="11"/>
  <c r="R40" i="11"/>
  <c r="P41" i="11"/>
  <c r="N41" i="11"/>
  <c r="T48" i="12" l="1"/>
  <c r="R49" i="12"/>
  <c r="S41" i="11"/>
  <c r="R41" i="11"/>
  <c r="N42" i="11"/>
  <c r="P42" i="11"/>
  <c r="R50" i="12" l="1"/>
  <c r="S49" i="12" s="1"/>
  <c r="S48" i="12"/>
  <c r="T49" i="12" s="1"/>
  <c r="S42" i="11"/>
  <c r="R42" i="11"/>
  <c r="P43" i="11"/>
  <c r="N43" i="11"/>
  <c r="T50" i="12" l="1"/>
  <c r="R51" i="12"/>
  <c r="R43" i="11"/>
  <c r="S43" i="11"/>
  <c r="P44" i="11"/>
  <c r="N44" i="11"/>
  <c r="R52" i="12" l="1"/>
  <c r="S51" i="12" s="1"/>
  <c r="S50" i="12"/>
  <c r="T51" i="12" s="1"/>
  <c r="S44" i="11"/>
  <c r="R44" i="11"/>
  <c r="P45" i="11"/>
  <c r="N45" i="11"/>
  <c r="T52" i="12" l="1"/>
  <c r="R53" i="12"/>
  <c r="S45" i="11"/>
  <c r="R45" i="11"/>
  <c r="N46" i="11"/>
  <c r="P46" i="11"/>
  <c r="R54" i="12" l="1"/>
  <c r="S53" i="12" s="1"/>
  <c r="S52" i="12"/>
  <c r="T53" i="12" s="1"/>
  <c r="S46" i="11"/>
  <c r="R46" i="11"/>
  <c r="P47" i="11"/>
  <c r="N47" i="11"/>
  <c r="T54" i="12" l="1"/>
  <c r="R55" i="12"/>
  <c r="R47" i="11"/>
  <c r="S47" i="11"/>
  <c r="P48" i="11"/>
  <c r="N48" i="11"/>
  <c r="R56" i="12" l="1"/>
  <c r="S55" i="12" s="1"/>
  <c r="S54" i="12"/>
  <c r="T55" i="12" s="1"/>
  <c r="S48" i="11"/>
  <c r="R48" i="11"/>
  <c r="P49" i="11"/>
  <c r="N49" i="11"/>
  <c r="T56" i="12" l="1"/>
  <c r="R57" i="12"/>
  <c r="S49" i="11"/>
  <c r="R49" i="11"/>
  <c r="N50" i="11"/>
  <c r="P50" i="11"/>
  <c r="R58" i="12" l="1"/>
  <c r="S57" i="12" s="1"/>
  <c r="S56" i="12"/>
  <c r="T57" i="12" s="1"/>
  <c r="S50" i="11"/>
  <c r="R50" i="11"/>
  <c r="P51" i="11"/>
  <c r="N51" i="11"/>
  <c r="T58" i="12" l="1"/>
  <c r="R59" i="12"/>
  <c r="R51" i="11"/>
  <c r="S51" i="11"/>
  <c r="P52" i="11"/>
  <c r="N52" i="11"/>
  <c r="R60" i="12" l="1"/>
  <c r="S59" i="12" s="1"/>
  <c r="S58" i="12"/>
  <c r="T59" i="12" s="1"/>
  <c r="S52" i="11"/>
  <c r="R52" i="11"/>
  <c r="N53" i="11"/>
  <c r="P53" i="11"/>
  <c r="T60" i="12" l="1"/>
  <c r="R61" i="12"/>
  <c r="S53" i="11"/>
  <c r="R53" i="11"/>
  <c r="P54" i="11"/>
  <c r="N54" i="11"/>
  <c r="R62" i="12" l="1"/>
  <c r="S61" i="12" s="1"/>
  <c r="S60" i="12"/>
  <c r="T61" i="12" s="1"/>
  <c r="S54" i="11"/>
  <c r="R54" i="11"/>
  <c r="P55" i="11"/>
  <c r="N55" i="11"/>
  <c r="T62" i="12" l="1"/>
  <c r="R63" i="12"/>
  <c r="R55" i="11"/>
  <c r="S55" i="11"/>
  <c r="P56" i="11"/>
  <c r="N56" i="11"/>
  <c r="R64" i="12" l="1"/>
  <c r="S63" i="12" s="1"/>
  <c r="S62" i="12"/>
  <c r="T63" i="12" s="1"/>
  <c r="S56" i="11"/>
  <c r="R56" i="11"/>
  <c r="N57" i="11"/>
  <c r="P57" i="11"/>
  <c r="T64" i="12" l="1"/>
  <c r="R65" i="12"/>
  <c r="S57" i="11"/>
  <c r="R57" i="11"/>
  <c r="P58" i="11"/>
  <c r="N58" i="11"/>
  <c r="R66" i="12" l="1"/>
  <c r="S65" i="12" s="1"/>
  <c r="S64" i="12"/>
  <c r="T65" i="12" s="1"/>
  <c r="S58" i="11"/>
  <c r="R58" i="11"/>
  <c r="P59" i="11"/>
  <c r="N59" i="11"/>
  <c r="T66" i="12" l="1"/>
  <c r="R67" i="12"/>
  <c r="R59" i="11"/>
  <c r="S59" i="11"/>
  <c r="P60" i="11"/>
  <c r="N60" i="11"/>
  <c r="R68" i="12" l="1"/>
  <c r="S67" i="12" s="1"/>
  <c r="S66" i="12"/>
  <c r="T67" i="12" s="1"/>
  <c r="S60" i="11"/>
  <c r="R60" i="11"/>
  <c r="N61" i="11"/>
  <c r="P61" i="11"/>
  <c r="T68" i="12" l="1"/>
  <c r="R69" i="12"/>
  <c r="S61" i="11"/>
  <c r="R61" i="11"/>
  <c r="P62" i="11"/>
  <c r="N62" i="11"/>
  <c r="R70" i="12" l="1"/>
  <c r="S69" i="12" s="1"/>
  <c r="S68" i="12"/>
  <c r="T69" i="12" s="1"/>
  <c r="S62" i="11"/>
  <c r="R62" i="11"/>
  <c r="P63" i="11"/>
  <c r="N63" i="11"/>
  <c r="T70" i="12" l="1"/>
  <c r="R71" i="12"/>
  <c r="R63" i="11"/>
  <c r="S63" i="11"/>
  <c r="N64" i="11"/>
  <c r="P64" i="11"/>
  <c r="R72" i="12" l="1"/>
  <c r="S71" i="12" s="1"/>
  <c r="S70" i="12"/>
  <c r="T71" i="12" s="1"/>
  <c r="N65" i="11"/>
  <c r="P65" i="11"/>
  <c r="S64" i="11"/>
  <c r="R64" i="11"/>
  <c r="T72" i="12" l="1"/>
  <c r="R73" i="12"/>
  <c r="N66" i="11"/>
  <c r="S65" i="11"/>
  <c r="P66" i="11"/>
  <c r="S66" i="11" s="1"/>
  <c r="R65" i="11"/>
  <c r="N67" i="11"/>
  <c r="R74" i="12" l="1"/>
  <c r="S73" i="12" s="1"/>
  <c r="S72" i="12"/>
  <c r="T73" i="12" s="1"/>
  <c r="R66" i="11"/>
  <c r="P67" i="11"/>
  <c r="S67" i="11" s="1"/>
  <c r="T74" i="12" l="1"/>
  <c r="R75" i="12"/>
  <c r="N68" i="11"/>
  <c r="R67" i="11"/>
  <c r="P68" i="11"/>
  <c r="R68" i="11" s="1"/>
  <c r="R76" i="12" l="1"/>
  <c r="S75" i="12" s="1"/>
  <c r="S74" i="12"/>
  <c r="T75" i="12" s="1"/>
  <c r="P69" i="11"/>
  <c r="S69" i="11" s="1"/>
  <c r="S68" i="11"/>
  <c r="N69" i="11"/>
  <c r="R69" i="11"/>
  <c r="N70" i="11"/>
  <c r="T76" i="12" l="1"/>
  <c r="R77" i="12"/>
  <c r="S76" i="12" s="1"/>
  <c r="T77" i="12" s="1"/>
  <c r="P70" i="11"/>
  <c r="S70" i="11" s="1"/>
  <c r="N71" i="11"/>
  <c r="R78" i="12" l="1"/>
  <c r="S77" i="12" s="1"/>
  <c r="T78" i="12" s="1"/>
  <c r="R70" i="11"/>
  <c r="P71" i="11"/>
  <c r="S71" i="11" s="1"/>
  <c r="R71" i="11"/>
  <c r="N72" i="11"/>
  <c r="R79" i="12" l="1"/>
  <c r="S78" i="12" s="1"/>
  <c r="T79" i="12" s="1"/>
  <c r="P72" i="11"/>
  <c r="R72" i="11" s="1"/>
  <c r="N73" i="11"/>
  <c r="R80" i="12" l="1"/>
  <c r="S79" i="12" s="1"/>
  <c r="T80" i="12" s="1"/>
  <c r="S72" i="11"/>
  <c r="P73" i="11"/>
  <c r="S73" i="11" s="1"/>
  <c r="R73" i="11"/>
  <c r="N74" i="11"/>
  <c r="R81" i="12" l="1"/>
  <c r="S80" i="12" s="1"/>
  <c r="T81" i="12" s="1"/>
  <c r="P74" i="11"/>
  <c r="S74" i="11" s="1"/>
  <c r="R82" i="12" l="1"/>
  <c r="S81" i="12" s="1"/>
  <c r="T82" i="12" s="1"/>
  <c r="N75" i="11"/>
  <c r="R74" i="11"/>
  <c r="P75" i="11"/>
  <c r="S75" i="11" s="1"/>
  <c r="R75" i="11"/>
  <c r="P76" i="11"/>
  <c r="R83" i="12" l="1"/>
  <c r="S82" i="12" s="1"/>
  <c r="T83" i="12" s="1"/>
  <c r="N76" i="11"/>
  <c r="R76" i="11"/>
  <c r="S76" i="11"/>
  <c r="P77" i="11"/>
  <c r="N77" i="11"/>
  <c r="R84" i="12" l="1"/>
  <c r="S83" i="12" s="1"/>
  <c r="T84" i="12" s="1"/>
  <c r="S77" i="11"/>
  <c r="R77" i="11"/>
  <c r="P78" i="11"/>
  <c r="N78" i="11"/>
  <c r="R85" i="12" l="1"/>
  <c r="S84" i="12" s="1"/>
  <c r="T85" i="12" s="1"/>
  <c r="S78" i="11"/>
  <c r="R78" i="11"/>
  <c r="P79" i="11"/>
  <c r="N79" i="11"/>
  <c r="R86" i="12" l="1"/>
  <c r="S85" i="12" s="1"/>
  <c r="T86" i="12" s="1"/>
  <c r="S79" i="11"/>
  <c r="R79" i="11"/>
  <c r="N80" i="11"/>
  <c r="P80" i="11"/>
  <c r="R87" i="12" l="1"/>
  <c r="S86" i="12" s="1"/>
  <c r="T87" i="12" s="1"/>
  <c r="R80" i="11"/>
  <c r="S80" i="11"/>
  <c r="P81" i="11"/>
  <c r="N81" i="11"/>
  <c r="R88" i="12" l="1"/>
  <c r="S87" i="12" s="1"/>
  <c r="T88" i="12" s="1"/>
  <c r="S81" i="11"/>
  <c r="R81" i="11"/>
  <c r="P82" i="11"/>
  <c r="N82" i="11"/>
  <c r="R89" i="12" l="1"/>
  <c r="S88" i="12" s="1"/>
  <c r="T89" i="12" s="1"/>
  <c r="S82" i="11"/>
  <c r="R82" i="11"/>
  <c r="N83" i="11"/>
  <c r="P83" i="11"/>
  <c r="R90" i="12" l="1"/>
  <c r="S89" i="12" s="1"/>
  <c r="T90" i="12" s="1"/>
  <c r="S83" i="11"/>
  <c r="R83" i="11"/>
  <c r="P84" i="11"/>
  <c r="N84" i="11"/>
  <c r="R91" i="12" l="1"/>
  <c r="S90" i="12" s="1"/>
  <c r="T91" i="12" s="1"/>
  <c r="R84" i="11"/>
  <c r="S84" i="11"/>
  <c r="P85" i="11"/>
  <c r="N85" i="11"/>
  <c r="R92" i="12" l="1"/>
  <c r="S91" i="12" s="1"/>
  <c r="T92" i="12" s="1"/>
  <c r="S85" i="11"/>
  <c r="R85" i="11"/>
  <c r="P86" i="11"/>
  <c r="N86" i="11"/>
  <c r="R93" i="12" l="1"/>
  <c r="S92" i="12" s="1"/>
  <c r="T93" i="12" s="1"/>
  <c r="S86" i="11"/>
  <c r="R86" i="11"/>
  <c r="N87" i="11"/>
  <c r="P87" i="11"/>
  <c r="R94" i="12" l="1"/>
  <c r="S93" i="12" s="1"/>
  <c r="T94" i="12" s="1"/>
  <c r="S87" i="11"/>
  <c r="R87" i="11"/>
  <c r="P88" i="11"/>
  <c r="N88" i="11"/>
  <c r="R95" i="12" l="1"/>
  <c r="S94" i="12" s="1"/>
  <c r="T95" i="12" s="1"/>
  <c r="R88" i="11"/>
  <c r="S88" i="11"/>
  <c r="P89" i="11"/>
  <c r="N89" i="11"/>
  <c r="R96" i="12" l="1"/>
  <c r="S95" i="12" s="1"/>
  <c r="T96" i="12" s="1"/>
  <c r="S89" i="11"/>
  <c r="R89" i="11"/>
  <c r="P90" i="11"/>
  <c r="N90" i="11"/>
  <c r="R97" i="12" l="1"/>
  <c r="S96" i="12" s="1"/>
  <c r="T97" i="12" s="1"/>
  <c r="S90" i="11"/>
  <c r="R90" i="11"/>
  <c r="N91" i="11"/>
  <c r="P91" i="11"/>
  <c r="R98" i="12" l="1"/>
  <c r="S97" i="12" s="1"/>
  <c r="T98" i="12" s="1"/>
  <c r="S91" i="11"/>
  <c r="R91" i="11"/>
  <c r="P92" i="11"/>
  <c r="N92" i="11"/>
  <c r="R99" i="12" l="1"/>
  <c r="S98" i="12" s="1"/>
  <c r="T99" i="12" s="1"/>
  <c r="R92" i="11"/>
  <c r="S92" i="11"/>
  <c r="P93" i="11"/>
  <c r="N93" i="11"/>
  <c r="R100" i="12" l="1"/>
  <c r="S99" i="12" s="1"/>
  <c r="T100" i="12" s="1"/>
  <c r="S93" i="11"/>
  <c r="R93" i="11"/>
  <c r="N94" i="11"/>
  <c r="P94" i="11"/>
  <c r="R101" i="12" l="1"/>
  <c r="S100" i="12" s="1"/>
  <c r="T101" i="12" s="1"/>
  <c r="S94" i="11"/>
  <c r="R94" i="11"/>
  <c r="P95" i="11"/>
  <c r="N95" i="11"/>
  <c r="R102" i="12" l="1"/>
  <c r="S101" i="12" s="1"/>
  <c r="T102" i="12" s="1"/>
  <c r="S95" i="11"/>
  <c r="R95" i="11"/>
  <c r="P96" i="11"/>
  <c r="N96" i="11"/>
  <c r="R103" i="12" l="1"/>
  <c r="S102" i="12" s="1"/>
  <c r="T103" i="12" s="1"/>
  <c r="R96" i="11"/>
  <c r="S96" i="11"/>
  <c r="P97" i="11"/>
  <c r="N97" i="11"/>
  <c r="R104" i="12" l="1"/>
  <c r="S103" i="12" s="1"/>
  <c r="T104" i="12" s="1"/>
  <c r="S97" i="11"/>
  <c r="R97" i="11"/>
  <c r="N98" i="11"/>
  <c r="P98" i="11"/>
  <c r="R105" i="12" l="1"/>
  <c r="S104" i="12" s="1"/>
  <c r="T105" i="12" s="1"/>
  <c r="S98" i="11"/>
  <c r="R98" i="11"/>
  <c r="P99" i="11"/>
  <c r="N99" i="11"/>
  <c r="R106" i="12" l="1"/>
  <c r="S105" i="12" s="1"/>
  <c r="T106" i="12" s="1"/>
  <c r="S99" i="11"/>
  <c r="R99" i="11"/>
  <c r="P100" i="11"/>
  <c r="N100" i="11"/>
  <c r="R107" i="12" l="1"/>
  <c r="S106" i="12" s="1"/>
  <c r="T107" i="12" s="1"/>
  <c r="R100" i="11"/>
  <c r="S100" i="11"/>
  <c r="N101" i="11"/>
  <c r="P101" i="11"/>
  <c r="R108" i="12" l="1"/>
  <c r="S107" i="12" s="1"/>
  <c r="T108" i="12" s="1"/>
  <c r="S101" i="11"/>
  <c r="R101" i="11"/>
  <c r="P102" i="11"/>
  <c r="N102" i="11"/>
  <c r="R109" i="12" l="1"/>
  <c r="S108" i="12" s="1"/>
  <c r="T109" i="12" s="1"/>
  <c r="S102" i="11"/>
  <c r="R102" i="11"/>
  <c r="P103" i="11"/>
  <c r="N103" i="11"/>
  <c r="R110" i="12" l="1"/>
  <c r="S109" i="12" s="1"/>
  <c r="T110" i="12" s="1"/>
  <c r="S103" i="11"/>
  <c r="R103" i="11"/>
  <c r="N104" i="11"/>
  <c r="P104" i="11"/>
  <c r="R111" i="12" l="1"/>
  <c r="S110" i="12" s="1"/>
  <c r="T111" i="12" s="1"/>
  <c r="R104" i="11"/>
  <c r="S104" i="11"/>
  <c r="P105" i="11"/>
  <c r="N105" i="11"/>
  <c r="R112" i="12" l="1"/>
  <c r="S105" i="11"/>
  <c r="R105" i="11"/>
  <c r="P106" i="11"/>
  <c r="N106" i="11"/>
  <c r="R113" i="12" l="1"/>
  <c r="S111" i="12"/>
  <c r="T112" i="12" s="1"/>
  <c r="S106" i="11"/>
  <c r="R106" i="11"/>
  <c r="P107" i="11"/>
  <c r="N107" i="11"/>
  <c r="R114" i="12" l="1"/>
  <c r="S112" i="12"/>
  <c r="T113" i="12" s="1"/>
  <c r="S107" i="11"/>
  <c r="R107" i="11"/>
  <c r="N108" i="11"/>
  <c r="P108" i="11"/>
  <c r="R115" i="12" l="1"/>
  <c r="S113" i="12"/>
  <c r="T114" i="12" s="1"/>
  <c r="R108" i="11"/>
  <c r="S108" i="11"/>
  <c r="P109" i="11"/>
  <c r="N109" i="11"/>
  <c r="R116" i="12" l="1"/>
  <c r="S114" i="12"/>
  <c r="T115" i="12" s="1"/>
  <c r="S109" i="11"/>
  <c r="R109" i="11"/>
  <c r="P110" i="11"/>
  <c r="N110" i="11"/>
  <c r="R117" i="12" l="1"/>
  <c r="S115" i="12"/>
  <c r="T116" i="12" s="1"/>
  <c r="S110" i="11"/>
  <c r="R110" i="11"/>
  <c r="P111" i="11"/>
  <c r="N111" i="11"/>
  <c r="R118" i="12" l="1"/>
  <c r="S116" i="12"/>
  <c r="T117" i="12" s="1"/>
  <c r="S111" i="11"/>
  <c r="R111" i="11"/>
  <c r="N112" i="11"/>
  <c r="P112" i="11"/>
  <c r="R119" i="12" l="1"/>
  <c r="S117" i="12"/>
  <c r="T118" i="12" s="1"/>
  <c r="S112" i="11"/>
  <c r="R112" i="11"/>
  <c r="P113" i="11"/>
  <c r="N113" i="11"/>
  <c r="R120" i="12" l="1"/>
  <c r="S118" i="12"/>
  <c r="T119" i="12" s="1"/>
  <c r="S113" i="11"/>
  <c r="R113" i="11"/>
  <c r="P114" i="11"/>
  <c r="N114" i="11"/>
  <c r="R121" i="12" l="1"/>
  <c r="S119" i="12"/>
  <c r="T120" i="12" s="1"/>
  <c r="S114" i="11"/>
  <c r="R114" i="11"/>
  <c r="N115" i="11"/>
  <c r="P115" i="11"/>
  <c r="R122" i="12" l="1"/>
  <c r="S120" i="12"/>
  <c r="T121" i="12" s="1"/>
  <c r="S115" i="11"/>
  <c r="R115" i="11"/>
  <c r="P116" i="11"/>
  <c r="N116" i="11"/>
  <c r="R123" i="12" l="1"/>
  <c r="S121" i="12"/>
  <c r="T122" i="12" s="1"/>
  <c r="R116" i="11"/>
  <c r="S116" i="11"/>
  <c r="P117" i="11"/>
  <c r="N117" i="11"/>
  <c r="R124" i="12" l="1"/>
  <c r="S122" i="12"/>
  <c r="T123" i="12" s="1"/>
  <c r="S117" i="11"/>
  <c r="R117" i="11"/>
  <c r="P118" i="11"/>
  <c r="N118" i="11"/>
  <c r="R125" i="12" l="1"/>
  <c r="S123" i="12"/>
  <c r="T124" i="12" s="1"/>
  <c r="S118" i="11"/>
  <c r="R118" i="11"/>
  <c r="N119" i="11"/>
  <c r="P119" i="11"/>
  <c r="R126" i="12" l="1"/>
  <c r="S124" i="12"/>
  <c r="T125" i="12" s="1"/>
  <c r="S119" i="11"/>
  <c r="R119" i="11"/>
  <c r="P120" i="11"/>
  <c r="N120" i="11"/>
  <c r="R127" i="12" l="1"/>
  <c r="S125" i="12"/>
  <c r="T126" i="12" s="1"/>
  <c r="S120" i="11"/>
  <c r="R120" i="11"/>
  <c r="P121" i="11"/>
  <c r="N121" i="11"/>
  <c r="R128" i="12" l="1"/>
  <c r="S126" i="12"/>
  <c r="T127" i="12" s="1"/>
  <c r="S121" i="11"/>
  <c r="R121" i="11"/>
  <c r="P122" i="11"/>
  <c r="N122" i="11"/>
  <c r="R129" i="12" l="1"/>
  <c r="S127" i="12"/>
  <c r="T128" i="12" s="1"/>
  <c r="S122" i="11"/>
  <c r="R122" i="11"/>
  <c r="P123" i="11"/>
  <c r="N123" i="11"/>
  <c r="R130" i="12" l="1"/>
  <c r="S128" i="12"/>
  <c r="T129" i="12" s="1"/>
  <c r="S123" i="11"/>
  <c r="R123" i="11"/>
  <c r="P124" i="11"/>
  <c r="N124" i="11"/>
  <c r="R131" i="12" l="1"/>
  <c r="S129" i="12"/>
  <c r="T130" i="12" s="1"/>
  <c r="R124" i="11"/>
  <c r="S124" i="11"/>
  <c r="P125" i="11"/>
  <c r="N125" i="11"/>
  <c r="R132" i="12" l="1"/>
  <c r="S130" i="12"/>
  <c r="T131" i="12" s="1"/>
  <c r="S125" i="11"/>
  <c r="R125" i="11"/>
  <c r="N126" i="11"/>
  <c r="P126" i="11"/>
  <c r="R133" i="12" l="1"/>
  <c r="S131" i="12"/>
  <c r="T132" i="12" s="1"/>
  <c r="S126" i="11"/>
  <c r="R126" i="11"/>
  <c r="P127" i="11"/>
  <c r="N127" i="11"/>
  <c r="R134" i="12" l="1"/>
  <c r="S132" i="12"/>
  <c r="T133" i="12" s="1"/>
  <c r="S127" i="11"/>
  <c r="R127" i="11"/>
  <c r="P128" i="11"/>
  <c r="N128" i="11"/>
  <c r="R135" i="12" l="1"/>
  <c r="S133" i="12"/>
  <c r="T134" i="12" s="1"/>
  <c r="S128" i="11"/>
  <c r="R128" i="11"/>
  <c r="P129" i="11"/>
  <c r="N129" i="11"/>
  <c r="R136" i="12" l="1"/>
  <c r="S134" i="12"/>
  <c r="T135" i="12" s="1"/>
  <c r="S129" i="11"/>
  <c r="R129" i="11"/>
  <c r="N130" i="11"/>
  <c r="P130" i="11"/>
  <c r="R137" i="12" l="1"/>
  <c r="S135" i="12"/>
  <c r="T136" i="12" s="1"/>
  <c r="S130" i="11"/>
  <c r="R130" i="11"/>
  <c r="P131" i="11"/>
  <c r="N131" i="11"/>
  <c r="R138" i="12" l="1"/>
  <c r="S136" i="12"/>
  <c r="T137" i="12" s="1"/>
  <c r="S131" i="11"/>
  <c r="R131" i="11"/>
  <c r="P132" i="11"/>
  <c r="N132" i="11"/>
  <c r="R139" i="12" l="1"/>
  <c r="S137" i="12"/>
  <c r="T138" i="12" s="1"/>
  <c r="R132" i="11"/>
  <c r="S132" i="11"/>
  <c r="P133" i="11"/>
  <c r="N133" i="11"/>
  <c r="R140" i="12" l="1"/>
  <c r="S138" i="12"/>
  <c r="T139" i="12" s="1"/>
  <c r="S133" i="11"/>
  <c r="R133" i="11"/>
  <c r="N134" i="11"/>
  <c r="P134" i="11"/>
  <c r="R141" i="12" l="1"/>
  <c r="S140" i="12" s="1"/>
  <c r="S139" i="12"/>
  <c r="T140" i="12" s="1"/>
  <c r="S134" i="11"/>
  <c r="R134" i="11"/>
  <c r="P135" i="11"/>
  <c r="N135" i="11"/>
  <c r="T141" i="12" l="1"/>
  <c r="R142" i="12"/>
  <c r="S141" i="12" s="1"/>
  <c r="T142" i="12" s="1"/>
  <c r="S135" i="11"/>
  <c r="R135" i="11"/>
  <c r="P136" i="11"/>
  <c r="N136" i="11"/>
  <c r="R143" i="12" l="1"/>
  <c r="S136" i="11"/>
  <c r="R136" i="11"/>
  <c r="P137" i="11"/>
  <c r="N137" i="11"/>
  <c r="R144" i="12" l="1"/>
  <c r="S142" i="12"/>
  <c r="T143" i="12" s="1"/>
  <c r="S137" i="11"/>
  <c r="R137" i="11"/>
  <c r="N138" i="11"/>
  <c r="P138" i="11"/>
  <c r="R145" i="12" l="1"/>
  <c r="S143" i="12"/>
  <c r="T144" i="12" s="1"/>
  <c r="S138" i="11"/>
  <c r="R138" i="11"/>
  <c r="P139" i="11"/>
  <c r="N139" i="11"/>
  <c r="R146" i="12" l="1"/>
  <c r="S144" i="12"/>
  <c r="T145" i="12" s="1"/>
  <c r="S139" i="11"/>
  <c r="R139" i="11"/>
  <c r="P140" i="11"/>
  <c r="N140" i="11"/>
  <c r="R147" i="12" l="1"/>
  <c r="S145" i="12"/>
  <c r="T146" i="12" s="1"/>
  <c r="R140" i="11"/>
  <c r="S140" i="11"/>
  <c r="P141" i="11"/>
  <c r="N141" i="11"/>
  <c r="R148" i="12" l="1"/>
  <c r="S146" i="12"/>
  <c r="T147" i="12" s="1"/>
  <c r="S141" i="11"/>
  <c r="R141" i="11"/>
  <c r="N142" i="11"/>
  <c r="P142" i="11"/>
  <c r="R149" i="12" l="1"/>
  <c r="S147" i="12"/>
  <c r="T148" i="12" s="1"/>
  <c r="S142" i="11"/>
  <c r="R142" i="11"/>
  <c r="P143" i="11"/>
  <c r="N143" i="11"/>
  <c r="R150" i="12" l="1"/>
  <c r="S148" i="12"/>
  <c r="T149" i="12" s="1"/>
  <c r="S143" i="11"/>
  <c r="R143" i="11"/>
  <c r="P144" i="11"/>
  <c r="N144" i="11"/>
  <c r="R151" i="12" l="1"/>
  <c r="S150" i="12" s="1"/>
  <c r="S149" i="12"/>
  <c r="T150" i="12" s="1"/>
  <c r="S144" i="11"/>
  <c r="R144" i="11"/>
  <c r="P145" i="11"/>
  <c r="N145" i="11"/>
  <c r="T151" i="12" l="1"/>
  <c r="R152" i="12"/>
  <c r="S151" i="12" s="1"/>
  <c r="T152" i="12" s="1"/>
  <c r="S145" i="11"/>
  <c r="R145" i="11"/>
  <c r="N146" i="11"/>
  <c r="P146" i="11"/>
  <c r="R153" i="12" l="1"/>
  <c r="S146" i="11"/>
  <c r="R146" i="11"/>
  <c r="P147" i="11"/>
  <c r="N147" i="11"/>
  <c r="R154" i="12" l="1"/>
  <c r="S152" i="12"/>
  <c r="T153" i="12" s="1"/>
  <c r="S147" i="11"/>
  <c r="R147" i="11"/>
  <c r="P148" i="11"/>
  <c r="N148" i="11"/>
  <c r="R155" i="12" l="1"/>
  <c r="S153" i="12"/>
  <c r="T154" i="12" s="1"/>
  <c r="R148" i="11"/>
  <c r="S148" i="11"/>
  <c r="P149" i="11"/>
  <c r="N149" i="11"/>
  <c r="R156" i="12" l="1"/>
  <c r="S154" i="12"/>
  <c r="T155" i="12" s="1"/>
  <c r="S149" i="11"/>
  <c r="R149" i="11"/>
  <c r="N150" i="11"/>
  <c r="P150" i="11"/>
  <c r="R157" i="12" l="1"/>
  <c r="S156" i="12" s="1"/>
  <c r="S155" i="12"/>
  <c r="T156" i="12" s="1"/>
  <c r="S150" i="11"/>
  <c r="R150" i="11"/>
  <c r="P151" i="11"/>
  <c r="N151" i="11"/>
  <c r="T157" i="12" l="1"/>
  <c r="R158" i="12"/>
  <c r="S151" i="11"/>
  <c r="R151" i="11"/>
  <c r="P152" i="11"/>
  <c r="N152" i="11"/>
  <c r="R159" i="12" l="1"/>
  <c r="S158" i="12" s="1"/>
  <c r="S157" i="12"/>
  <c r="T158" i="12" s="1"/>
  <c r="S152" i="11"/>
  <c r="R152" i="11"/>
  <c r="P153" i="11"/>
  <c r="N153" i="11"/>
  <c r="T159" i="12" l="1"/>
  <c r="R160" i="12"/>
  <c r="S153" i="11"/>
  <c r="R153" i="11"/>
  <c r="N154" i="11"/>
  <c r="P154" i="11"/>
  <c r="R161" i="12" l="1"/>
  <c r="S160" i="12" s="1"/>
  <c r="S159" i="12"/>
  <c r="T160" i="12" s="1"/>
  <c r="S154" i="11"/>
  <c r="R154" i="11"/>
  <c r="P155" i="11"/>
  <c r="N155" i="11"/>
  <c r="T161" i="12" l="1"/>
  <c r="R162" i="12"/>
  <c r="S155" i="11"/>
  <c r="R155" i="11"/>
  <c r="P156" i="11"/>
  <c r="N156" i="11"/>
  <c r="R163" i="12" l="1"/>
  <c r="S162" i="12" s="1"/>
  <c r="S161" i="12"/>
  <c r="T162" i="12" s="1"/>
  <c r="R156" i="11"/>
  <c r="S156" i="11"/>
  <c r="P157" i="11"/>
  <c r="N157" i="11"/>
  <c r="T163" i="12" l="1"/>
  <c r="R164" i="12"/>
  <c r="S157" i="11"/>
  <c r="R157" i="11"/>
  <c r="N158" i="11"/>
  <c r="P158" i="11"/>
  <c r="R165" i="12" l="1"/>
  <c r="S164" i="12" s="1"/>
  <c r="S163" i="12"/>
  <c r="T164" i="12" s="1"/>
  <c r="S158" i="11"/>
  <c r="R158" i="11"/>
  <c r="P159" i="11"/>
  <c r="N159" i="11"/>
  <c r="T165" i="12" l="1"/>
  <c r="R166" i="12"/>
  <c r="S159" i="11"/>
  <c r="R159" i="11"/>
  <c r="P160" i="11"/>
  <c r="N160" i="11"/>
  <c r="R167" i="12" l="1"/>
  <c r="S166" i="12" s="1"/>
  <c r="S165" i="12"/>
  <c r="T166" i="12" s="1"/>
  <c r="S160" i="11"/>
  <c r="R160" i="11"/>
  <c r="P161" i="11"/>
  <c r="N161" i="11"/>
  <c r="T167" i="12" l="1"/>
  <c r="R168" i="12"/>
  <c r="S161" i="11"/>
  <c r="R161" i="11"/>
  <c r="N162" i="11"/>
  <c r="P162" i="11"/>
  <c r="R169" i="12" l="1"/>
  <c r="S168" i="12" s="1"/>
  <c r="S167" i="12"/>
  <c r="T168" i="12" s="1"/>
  <c r="S162" i="11"/>
  <c r="R162" i="11"/>
  <c r="P163" i="11"/>
  <c r="N163" i="11"/>
  <c r="T169" i="12" l="1"/>
  <c r="R170" i="12"/>
  <c r="S163" i="11"/>
  <c r="R163" i="11"/>
  <c r="P164" i="11"/>
  <c r="N164" i="11"/>
  <c r="R171" i="12" l="1"/>
  <c r="S170" i="12" s="1"/>
  <c r="S169" i="12"/>
  <c r="T170" i="12" s="1"/>
  <c r="R164" i="11"/>
  <c r="S164" i="11"/>
  <c r="P165" i="11"/>
  <c r="N165" i="11"/>
  <c r="T171" i="12" l="1"/>
  <c r="R172" i="12"/>
  <c r="S165" i="11"/>
  <c r="R165" i="11"/>
  <c r="N166" i="11"/>
  <c r="P166" i="11"/>
  <c r="R173" i="12" l="1"/>
  <c r="S172" i="12" s="1"/>
  <c r="S171" i="12"/>
  <c r="T172" i="12" s="1"/>
  <c r="S166" i="11"/>
  <c r="R166" i="11"/>
  <c r="P167" i="11"/>
  <c r="N167" i="11"/>
  <c r="T173" i="12" l="1"/>
  <c r="R174" i="12"/>
  <c r="S167" i="11"/>
  <c r="R167" i="11"/>
  <c r="P168" i="11"/>
  <c r="N168" i="11"/>
  <c r="R175" i="12" l="1"/>
  <c r="S174" i="12" s="1"/>
  <c r="S173" i="12"/>
  <c r="T174" i="12" s="1"/>
  <c r="S168" i="11"/>
  <c r="R168" i="11"/>
  <c r="P169" i="11"/>
  <c r="N169" i="11"/>
  <c r="T175" i="12" l="1"/>
  <c r="R176" i="12"/>
  <c r="S169" i="11"/>
  <c r="R169" i="11"/>
  <c r="N170" i="11"/>
  <c r="P170" i="11"/>
  <c r="R177" i="12" l="1"/>
  <c r="S175" i="12"/>
  <c r="T176" i="12" s="1"/>
  <c r="S170" i="11"/>
  <c r="R170" i="11"/>
  <c r="P171" i="11"/>
  <c r="N171" i="11"/>
  <c r="R178" i="12" l="1"/>
  <c r="S177" i="12" s="1"/>
  <c r="S176" i="12"/>
  <c r="T177" i="12" s="1"/>
  <c r="S171" i="11"/>
  <c r="R171" i="11"/>
  <c r="P172" i="11"/>
  <c r="N172" i="11"/>
  <c r="T178" i="12" l="1"/>
  <c r="R179" i="12"/>
  <c r="S178" i="12" s="1"/>
  <c r="T179" i="12" s="1"/>
  <c r="R172" i="11"/>
  <c r="S172" i="11"/>
  <c r="P173" i="11"/>
  <c r="N173" i="11"/>
  <c r="R180" i="12" l="1"/>
  <c r="S173" i="11"/>
  <c r="R173" i="11"/>
  <c r="N174" i="11"/>
  <c r="P174" i="11"/>
  <c r="R181" i="12" l="1"/>
  <c r="S179" i="12"/>
  <c r="T180" i="12" s="1"/>
  <c r="S174" i="11"/>
  <c r="R174" i="11"/>
  <c r="P175" i="11"/>
  <c r="N175" i="11"/>
  <c r="R182" i="12" l="1"/>
  <c r="S180" i="12"/>
  <c r="T181" i="12" s="1"/>
  <c r="S175" i="11"/>
  <c r="R175" i="11"/>
  <c r="P176" i="11"/>
  <c r="N176" i="11"/>
  <c r="R183" i="12" l="1"/>
  <c r="S181" i="12"/>
  <c r="T182" i="12" s="1"/>
  <c r="S176" i="11"/>
  <c r="R176" i="11"/>
  <c r="P177" i="11"/>
  <c r="N177" i="11"/>
  <c r="R184" i="12" l="1"/>
  <c r="S182" i="12"/>
  <c r="T183" i="12" s="1"/>
  <c r="S177" i="11"/>
  <c r="R177" i="11"/>
  <c r="N178" i="11"/>
  <c r="P178" i="11"/>
  <c r="R185" i="12" l="1"/>
  <c r="S183" i="12"/>
  <c r="T184" i="12" s="1"/>
  <c r="S178" i="11"/>
  <c r="R178" i="11"/>
  <c r="P179" i="11"/>
  <c r="N179" i="11"/>
  <c r="R186" i="12" l="1"/>
  <c r="S184" i="12"/>
  <c r="T185" i="12" s="1"/>
  <c r="S179" i="11"/>
  <c r="R179" i="11"/>
  <c r="P180" i="11"/>
  <c r="N180" i="11"/>
  <c r="R187" i="12" l="1"/>
  <c r="S185" i="12"/>
  <c r="T186" i="12" s="1"/>
  <c r="R180" i="11"/>
  <c r="S180" i="11"/>
  <c r="P181" i="11"/>
  <c r="N181" i="11"/>
  <c r="R188" i="12" l="1"/>
  <c r="S186" i="12"/>
  <c r="T187" i="12" s="1"/>
  <c r="S181" i="11"/>
  <c r="R181" i="11"/>
  <c r="N182" i="11"/>
  <c r="P182" i="11"/>
  <c r="R189" i="12" l="1"/>
  <c r="S187" i="12"/>
  <c r="T188" i="12" s="1"/>
  <c r="S182" i="11"/>
  <c r="R182" i="11"/>
  <c r="P183" i="11"/>
  <c r="N183" i="11"/>
  <c r="R190" i="12" l="1"/>
  <c r="S188" i="12"/>
  <c r="T189" i="12" s="1"/>
  <c r="S183" i="11"/>
  <c r="R183" i="11"/>
  <c r="P184" i="11"/>
  <c r="N184" i="11"/>
  <c r="R191" i="12" l="1"/>
  <c r="S189" i="12"/>
  <c r="T190" i="12" s="1"/>
  <c r="S184" i="11"/>
  <c r="R184" i="11"/>
  <c r="P185" i="11"/>
  <c r="N185" i="11"/>
  <c r="R192" i="12" l="1"/>
  <c r="S190" i="12"/>
  <c r="T191" i="12" s="1"/>
  <c r="S185" i="11"/>
  <c r="R185" i="11"/>
  <c r="N186" i="11"/>
  <c r="P186" i="11"/>
  <c r="R193" i="12" l="1"/>
  <c r="S191" i="12"/>
  <c r="T192" i="12" s="1"/>
  <c r="S186" i="11"/>
  <c r="R186" i="11"/>
  <c r="P187" i="11"/>
  <c r="N187" i="11"/>
  <c r="R194" i="12" l="1"/>
  <c r="S192" i="12"/>
  <c r="T193" i="12" s="1"/>
  <c r="S187" i="11"/>
  <c r="R187" i="11"/>
  <c r="P188" i="11"/>
  <c r="N188" i="11"/>
  <c r="R195" i="12" l="1"/>
  <c r="S193" i="12"/>
  <c r="T194" i="12" s="1"/>
  <c r="R188" i="11"/>
  <c r="S188" i="11"/>
  <c r="P189" i="11"/>
  <c r="N189" i="11"/>
  <c r="R196" i="12" l="1"/>
  <c r="S194" i="12"/>
  <c r="T195" i="12" s="1"/>
  <c r="S189" i="11"/>
  <c r="R189" i="11"/>
  <c r="N190" i="11"/>
  <c r="P190" i="11"/>
  <c r="R197" i="12" l="1"/>
  <c r="S195" i="12"/>
  <c r="T196" i="12" s="1"/>
  <c r="S190" i="11"/>
  <c r="R190" i="11"/>
  <c r="P191" i="11"/>
  <c r="N191" i="11"/>
  <c r="R198" i="12" l="1"/>
  <c r="S196" i="12"/>
  <c r="T197" i="12" s="1"/>
  <c r="S191" i="11"/>
  <c r="R191" i="11"/>
  <c r="P192" i="11"/>
  <c r="N192" i="11"/>
  <c r="R199" i="12" l="1"/>
  <c r="S197" i="12"/>
  <c r="T198" i="12" s="1"/>
  <c r="S192" i="11"/>
  <c r="R192" i="11"/>
  <c r="P193" i="11"/>
  <c r="N193" i="11"/>
  <c r="R200" i="12" l="1"/>
  <c r="S198" i="12"/>
  <c r="T199" i="12" s="1"/>
  <c r="S193" i="11"/>
  <c r="R193" i="11"/>
  <c r="N194" i="11"/>
  <c r="P194" i="11"/>
  <c r="R201" i="12" l="1"/>
  <c r="S199" i="12"/>
  <c r="T200" i="12" s="1"/>
  <c r="S194" i="11"/>
  <c r="R194" i="11"/>
  <c r="P195" i="11"/>
  <c r="N195" i="11"/>
  <c r="R202" i="12" l="1"/>
  <c r="S200" i="12"/>
  <c r="T201" i="12" s="1"/>
  <c r="S195" i="11"/>
  <c r="R195" i="11"/>
  <c r="P196" i="11"/>
  <c r="N196" i="11"/>
  <c r="R203" i="12" l="1"/>
  <c r="S201" i="12"/>
  <c r="T202" i="12" s="1"/>
  <c r="S196" i="11"/>
  <c r="R196" i="11"/>
  <c r="P197" i="11"/>
  <c r="N197" i="11"/>
  <c r="R204" i="12" l="1"/>
  <c r="S202" i="12"/>
  <c r="T203" i="12" s="1"/>
  <c r="S197" i="11"/>
  <c r="R197" i="11"/>
  <c r="N198" i="11"/>
  <c r="P198" i="11"/>
  <c r="R205" i="12" l="1"/>
  <c r="S203" i="12"/>
  <c r="T204" i="12" s="1"/>
  <c r="S198" i="11"/>
  <c r="R198" i="11"/>
  <c r="P199" i="11"/>
  <c r="N199" i="11"/>
  <c r="R206" i="12" l="1"/>
  <c r="S204" i="12"/>
  <c r="T205" i="12" s="1"/>
  <c r="S199" i="11"/>
  <c r="R199" i="11"/>
  <c r="P200" i="11"/>
  <c r="N200" i="11"/>
  <c r="R207" i="12" l="1"/>
  <c r="S205" i="12"/>
  <c r="T206" i="12" s="1"/>
  <c r="S200" i="11"/>
  <c r="R200" i="11"/>
  <c r="P201" i="11"/>
  <c r="N201" i="11"/>
  <c r="R208" i="12" l="1"/>
  <c r="S206" i="12"/>
  <c r="T207" i="12" s="1"/>
  <c r="S201" i="11"/>
  <c r="R201" i="11"/>
  <c r="N202" i="11"/>
  <c r="P202" i="11"/>
  <c r="R209" i="12" l="1"/>
  <c r="S207" i="12"/>
  <c r="T208" i="12" s="1"/>
  <c r="S202" i="11"/>
  <c r="R202" i="11"/>
  <c r="P203" i="11"/>
  <c r="N203" i="11"/>
  <c r="R210" i="12" l="1"/>
  <c r="S208" i="12"/>
  <c r="T209" i="12" s="1"/>
  <c r="S203" i="11"/>
  <c r="R203" i="11"/>
  <c r="P204" i="11"/>
  <c r="N204" i="11"/>
  <c r="R211" i="12" l="1"/>
  <c r="S209" i="12"/>
  <c r="T210" i="12" s="1"/>
  <c r="S204" i="11"/>
  <c r="R204" i="11"/>
  <c r="P205" i="11"/>
  <c r="N205" i="11"/>
  <c r="R212" i="12" l="1"/>
  <c r="S211" i="12" s="1"/>
  <c r="S210" i="12"/>
  <c r="T211" i="12" s="1"/>
  <c r="S205" i="11"/>
  <c r="R205" i="11"/>
  <c r="N206" i="11"/>
  <c r="P206" i="11"/>
  <c r="T212" i="12" l="1"/>
  <c r="R213" i="12"/>
  <c r="S212" i="12" s="1"/>
  <c r="T213" i="12" s="1"/>
  <c r="S206" i="11"/>
  <c r="R206" i="11"/>
  <c r="P207" i="11"/>
  <c r="N207" i="11"/>
  <c r="R214" i="12" l="1"/>
  <c r="S207" i="11"/>
  <c r="R207" i="11"/>
  <c r="P208" i="11"/>
  <c r="N208" i="11"/>
  <c r="R215" i="12" l="1"/>
  <c r="S213" i="12"/>
  <c r="T214" i="12" s="1"/>
  <c r="S208" i="11"/>
  <c r="R208" i="11"/>
  <c r="P209" i="11"/>
  <c r="N209" i="11"/>
  <c r="R216" i="12" l="1"/>
  <c r="S214" i="12"/>
  <c r="T215" i="12" s="1"/>
  <c r="S209" i="11"/>
  <c r="R209" i="11"/>
  <c r="N210" i="11"/>
  <c r="P210" i="11"/>
  <c r="R217" i="12" l="1"/>
  <c r="S215" i="12"/>
  <c r="T216" i="12" s="1"/>
  <c r="S210" i="11"/>
  <c r="R210" i="11"/>
  <c r="P211" i="11"/>
  <c r="N211" i="11"/>
  <c r="R218" i="12" l="1"/>
  <c r="S216" i="12"/>
  <c r="T217" i="12" s="1"/>
  <c r="S211" i="11"/>
  <c r="R211" i="11"/>
  <c r="P212" i="11"/>
  <c r="N212" i="11"/>
  <c r="R219" i="12" l="1"/>
  <c r="S217" i="12"/>
  <c r="T218" i="12" s="1"/>
  <c r="S212" i="11"/>
  <c r="R212" i="11"/>
  <c r="P213" i="11"/>
  <c r="N213" i="11"/>
  <c r="R220" i="12" l="1"/>
  <c r="S218" i="12"/>
  <c r="T219" i="12" s="1"/>
  <c r="S213" i="11"/>
  <c r="R213" i="11"/>
  <c r="N214" i="11"/>
  <c r="P214" i="11"/>
  <c r="R221" i="12" l="1"/>
  <c r="S219" i="12"/>
  <c r="T220" i="12" s="1"/>
  <c r="S214" i="11"/>
  <c r="R214" i="11"/>
  <c r="P215" i="11"/>
  <c r="N215" i="11"/>
  <c r="R222" i="12" l="1"/>
  <c r="S220" i="12"/>
  <c r="T221" i="12" s="1"/>
  <c r="S215" i="11"/>
  <c r="R215" i="11"/>
  <c r="P216" i="11"/>
  <c r="N216" i="11"/>
  <c r="R223" i="12" l="1"/>
  <c r="S221" i="12"/>
  <c r="T222" i="12" s="1"/>
  <c r="S216" i="11"/>
  <c r="R216" i="11"/>
  <c r="P217" i="11"/>
  <c r="N217" i="11"/>
  <c r="R224" i="12" l="1"/>
  <c r="S222" i="12"/>
  <c r="T223" i="12" s="1"/>
  <c r="S217" i="11"/>
  <c r="R217" i="11"/>
  <c r="N218" i="11"/>
  <c r="P218" i="11"/>
  <c r="R225" i="12" l="1"/>
  <c r="S223" i="12"/>
  <c r="T224" i="12" s="1"/>
  <c r="S218" i="11"/>
  <c r="R218" i="11"/>
  <c r="P219" i="11"/>
  <c r="N219" i="11"/>
  <c r="R226" i="12" l="1"/>
  <c r="S224" i="12"/>
  <c r="T225" i="12" s="1"/>
  <c r="S219" i="11"/>
  <c r="R219" i="11"/>
  <c r="P220" i="11"/>
  <c r="N220" i="11"/>
  <c r="R227" i="12" l="1"/>
  <c r="S225" i="12"/>
  <c r="T226" i="12" s="1"/>
  <c r="S220" i="11"/>
  <c r="R220" i="11"/>
  <c r="P221" i="11"/>
  <c r="N221" i="11"/>
  <c r="R228" i="12" l="1"/>
  <c r="S226" i="12"/>
  <c r="T227" i="12" s="1"/>
  <c r="S221" i="11"/>
  <c r="R221" i="11"/>
  <c r="N222" i="11"/>
  <c r="P222" i="11"/>
  <c r="R229" i="12" l="1"/>
  <c r="S227" i="12"/>
  <c r="T228" i="12" s="1"/>
  <c r="S222" i="11"/>
  <c r="R222" i="11"/>
  <c r="P223" i="11"/>
  <c r="N223" i="11"/>
  <c r="R230" i="12" l="1"/>
  <c r="S228" i="12"/>
  <c r="T229" i="12" s="1"/>
  <c r="S223" i="11"/>
  <c r="R223" i="11"/>
  <c r="P224" i="11"/>
  <c r="N224" i="11"/>
  <c r="R231" i="12" l="1"/>
  <c r="S229" i="12"/>
  <c r="T230" i="12" s="1"/>
  <c r="S224" i="11"/>
  <c r="R224" i="11"/>
  <c r="P225" i="11"/>
  <c r="N225" i="11"/>
  <c r="R232" i="12" l="1"/>
  <c r="S230" i="12"/>
  <c r="T231" i="12" s="1"/>
  <c r="S225" i="11"/>
  <c r="R225" i="11"/>
  <c r="N226" i="11"/>
  <c r="P226" i="11"/>
  <c r="R233" i="12" l="1"/>
  <c r="S231" i="12"/>
  <c r="T232" i="12" s="1"/>
  <c r="S226" i="11"/>
  <c r="R226" i="11"/>
  <c r="P227" i="11"/>
  <c r="N227" i="11"/>
  <c r="R234" i="12" l="1"/>
  <c r="S232" i="12"/>
  <c r="T233" i="12" s="1"/>
  <c r="S227" i="11"/>
  <c r="R227" i="11"/>
  <c r="P228" i="11"/>
  <c r="N228" i="11"/>
  <c r="R235" i="12" l="1"/>
  <c r="S233" i="12"/>
  <c r="T234" i="12" s="1"/>
  <c r="S228" i="11"/>
  <c r="R228" i="11"/>
  <c r="P229" i="11"/>
  <c r="N229" i="11"/>
  <c r="R236" i="12" l="1"/>
  <c r="S234" i="12"/>
  <c r="T235" i="12" s="1"/>
  <c r="S229" i="11"/>
  <c r="R229" i="11"/>
  <c r="N230" i="11"/>
  <c r="P230" i="11"/>
  <c r="R237" i="12" l="1"/>
  <c r="S235" i="12"/>
  <c r="T236" i="12" s="1"/>
  <c r="S230" i="11"/>
  <c r="R230" i="11"/>
  <c r="P231" i="11"/>
  <c r="N231" i="11"/>
  <c r="R238" i="12" l="1"/>
  <c r="S236" i="12"/>
  <c r="T237" i="12" s="1"/>
  <c r="S231" i="11"/>
  <c r="R231" i="11"/>
  <c r="N232" i="11"/>
  <c r="P232" i="11"/>
  <c r="R239" i="12" l="1"/>
  <c r="S237" i="12"/>
  <c r="T238" i="12" s="1"/>
  <c r="S232" i="11"/>
  <c r="R232" i="11"/>
  <c r="P233" i="11"/>
  <c r="N233" i="11"/>
  <c r="R240" i="12" l="1"/>
  <c r="S238" i="12"/>
  <c r="T239" i="12" s="1"/>
  <c r="S233" i="11"/>
  <c r="R233" i="11"/>
  <c r="P234" i="11"/>
  <c r="N234" i="11"/>
  <c r="R241" i="12" l="1"/>
  <c r="S239" i="12"/>
  <c r="T240" i="12" s="1"/>
  <c r="S234" i="11"/>
  <c r="R234" i="11"/>
  <c r="P235" i="11"/>
  <c r="N235" i="11"/>
  <c r="R242" i="12" l="1"/>
  <c r="S240" i="12"/>
  <c r="T241" i="12" s="1"/>
  <c r="S235" i="11"/>
  <c r="R235" i="11"/>
  <c r="N236" i="11"/>
  <c r="P236" i="11"/>
  <c r="R243" i="12" l="1"/>
  <c r="S241" i="12"/>
  <c r="T242" i="12" s="1"/>
  <c r="S236" i="11"/>
  <c r="R236" i="11"/>
  <c r="P237" i="11"/>
  <c r="N237" i="11"/>
  <c r="R244" i="12" l="1"/>
  <c r="S242" i="12"/>
  <c r="T243" i="12" s="1"/>
  <c r="S237" i="11"/>
  <c r="R237" i="11"/>
  <c r="P238" i="11"/>
  <c r="N238" i="11"/>
  <c r="R245" i="12" l="1"/>
  <c r="S243" i="12"/>
  <c r="T244" i="12" s="1"/>
  <c r="S238" i="11"/>
  <c r="R238" i="11"/>
  <c r="P239" i="11"/>
  <c r="N239" i="11"/>
  <c r="R246" i="12" l="1"/>
  <c r="S244" i="12"/>
  <c r="T245" i="12" s="1"/>
  <c r="S239" i="11"/>
  <c r="R239" i="11"/>
  <c r="N240" i="11"/>
  <c r="P240" i="11"/>
  <c r="R247" i="12" l="1"/>
  <c r="S245" i="12"/>
  <c r="T246" i="12" s="1"/>
  <c r="S240" i="11"/>
  <c r="R240" i="11"/>
  <c r="P241" i="11"/>
  <c r="N241" i="11"/>
  <c r="R248" i="12" l="1"/>
  <c r="S246" i="12"/>
  <c r="T247" i="12" s="1"/>
  <c r="S241" i="11"/>
  <c r="R241" i="11"/>
  <c r="P242" i="11"/>
  <c r="N242" i="11"/>
  <c r="R249" i="12" l="1"/>
  <c r="S247" i="12"/>
  <c r="T248" i="12" s="1"/>
  <c r="S242" i="11"/>
  <c r="R242" i="11"/>
  <c r="P243" i="11"/>
  <c r="N243" i="11"/>
  <c r="R250" i="12" l="1"/>
  <c r="S248" i="12"/>
  <c r="T249" i="12" s="1"/>
  <c r="S243" i="11"/>
  <c r="R243" i="11"/>
  <c r="N244" i="11"/>
  <c r="P244" i="11"/>
  <c r="R251" i="12" l="1"/>
  <c r="S249" i="12"/>
  <c r="T250" i="12" s="1"/>
  <c r="S244" i="11"/>
  <c r="R244" i="11"/>
  <c r="P245" i="11"/>
  <c r="N245" i="11"/>
  <c r="R252" i="12" l="1"/>
  <c r="S250" i="12"/>
  <c r="T251" i="12" s="1"/>
  <c r="S245" i="11"/>
  <c r="R245" i="11"/>
  <c r="P246" i="11"/>
  <c r="N246" i="11"/>
  <c r="R253" i="12" l="1"/>
  <c r="S251" i="12"/>
  <c r="T252" i="12" s="1"/>
  <c r="S246" i="11"/>
  <c r="R246" i="11"/>
  <c r="P247" i="11"/>
  <c r="N247" i="11"/>
  <c r="R254" i="12" l="1"/>
  <c r="S252" i="12"/>
  <c r="T253" i="12" s="1"/>
  <c r="S247" i="11"/>
  <c r="R247" i="11"/>
  <c r="N248" i="11"/>
  <c r="P248" i="11"/>
  <c r="R255" i="12" l="1"/>
  <c r="S253" i="12"/>
  <c r="T254" i="12" s="1"/>
  <c r="S248" i="11"/>
  <c r="R248" i="11"/>
  <c r="P249" i="11"/>
  <c r="N249" i="11"/>
  <c r="R256" i="12" l="1"/>
  <c r="S254" i="12"/>
  <c r="T255" i="12" s="1"/>
  <c r="S249" i="11"/>
  <c r="R249" i="11"/>
  <c r="P250" i="11"/>
  <c r="N250" i="11"/>
  <c r="R257" i="12" l="1"/>
  <c r="S255" i="12"/>
  <c r="T256" i="12" s="1"/>
  <c r="S250" i="11"/>
  <c r="R250" i="11"/>
  <c r="P251" i="11"/>
  <c r="N251" i="11"/>
  <c r="R258" i="12" l="1"/>
  <c r="S256" i="12"/>
  <c r="T257" i="12" s="1"/>
  <c r="S251" i="11"/>
  <c r="R251" i="11"/>
  <c r="N252" i="11"/>
  <c r="P252" i="11"/>
  <c r="R259" i="12" l="1"/>
  <c r="S257" i="12"/>
  <c r="T258" i="12" s="1"/>
  <c r="S252" i="11"/>
  <c r="R252" i="11"/>
  <c r="P253" i="11"/>
  <c r="N253" i="11"/>
  <c r="R260" i="12" l="1"/>
  <c r="S259" i="12" s="1"/>
  <c r="S258" i="12"/>
  <c r="T259" i="12" s="1"/>
  <c r="S253" i="11"/>
  <c r="R253" i="11"/>
  <c r="P254" i="11"/>
  <c r="N254" i="11"/>
  <c r="T260" i="12" l="1"/>
  <c r="R261" i="12"/>
  <c r="S254" i="11"/>
  <c r="R254" i="11"/>
  <c r="P255" i="11"/>
  <c r="N255" i="11"/>
  <c r="R262" i="12" l="1"/>
  <c r="S260" i="12"/>
  <c r="T261" i="12" s="1"/>
  <c r="S255" i="11"/>
  <c r="R255" i="11"/>
  <c r="N256" i="11"/>
  <c r="P256" i="11"/>
  <c r="R263" i="12" l="1"/>
  <c r="S261" i="12"/>
  <c r="T262" i="12" s="1"/>
  <c r="S256" i="11"/>
  <c r="R256" i="11"/>
  <c r="P257" i="11"/>
  <c r="N257" i="11"/>
  <c r="R264" i="12" l="1"/>
  <c r="S262" i="12"/>
  <c r="T263" i="12" s="1"/>
  <c r="S257" i="11"/>
  <c r="R257" i="11"/>
  <c r="P258" i="11"/>
  <c r="N258" i="11"/>
  <c r="R265" i="12" l="1"/>
  <c r="S263" i="12"/>
  <c r="T264" i="12" s="1"/>
  <c r="S258" i="11"/>
  <c r="R258" i="11"/>
  <c r="P259" i="11"/>
  <c r="N259" i="11"/>
  <c r="R266" i="12" l="1"/>
  <c r="S264" i="12"/>
  <c r="T265" i="12" s="1"/>
  <c r="S259" i="11"/>
  <c r="R259" i="11"/>
  <c r="N260" i="11"/>
  <c r="P260" i="11"/>
  <c r="R267" i="12" l="1"/>
  <c r="S265" i="12"/>
  <c r="T266" i="12" s="1"/>
  <c r="S260" i="11"/>
  <c r="R260" i="11"/>
  <c r="P261" i="11"/>
  <c r="N261" i="11"/>
  <c r="R268" i="12" l="1"/>
  <c r="S266" i="12"/>
  <c r="T267" i="12" s="1"/>
  <c r="S261" i="11"/>
  <c r="R261" i="11"/>
  <c r="P262" i="11"/>
  <c r="N262" i="11"/>
  <c r="R269" i="12" l="1"/>
  <c r="S267" i="12"/>
  <c r="T268" i="12" s="1"/>
  <c r="S262" i="11"/>
  <c r="R262" i="11"/>
  <c r="P263" i="11"/>
  <c r="N263" i="11"/>
  <c r="R270" i="12" l="1"/>
  <c r="S268" i="12"/>
  <c r="T269" i="12" s="1"/>
  <c r="S263" i="11"/>
  <c r="R263" i="11"/>
  <c r="N264" i="11"/>
  <c r="P264" i="11"/>
  <c r="R271" i="12" l="1"/>
  <c r="S269" i="12"/>
  <c r="T270" i="12" s="1"/>
  <c r="S264" i="11"/>
  <c r="R264" i="11"/>
  <c r="P265" i="11"/>
  <c r="N265" i="11"/>
  <c r="R272" i="12" l="1"/>
  <c r="S270" i="12"/>
  <c r="T271" i="12" s="1"/>
  <c r="S265" i="11"/>
  <c r="R265" i="11"/>
  <c r="P266" i="11"/>
  <c r="N266" i="11"/>
  <c r="R273" i="12" l="1"/>
  <c r="S271" i="12"/>
  <c r="T272" i="12" s="1"/>
  <c r="S266" i="11"/>
  <c r="R266" i="11"/>
  <c r="P267" i="11"/>
  <c r="N267" i="11"/>
  <c r="R274" i="12" l="1"/>
  <c r="S272" i="12"/>
  <c r="T273" i="12" s="1"/>
  <c r="S267" i="11"/>
  <c r="R267" i="11"/>
  <c r="N268" i="11"/>
  <c r="P268" i="11"/>
  <c r="R275" i="12" l="1"/>
  <c r="S273" i="12"/>
  <c r="T274" i="12" s="1"/>
  <c r="S268" i="11"/>
  <c r="R268" i="11"/>
  <c r="P269" i="11"/>
  <c r="N269" i="11"/>
  <c r="R276" i="12" l="1"/>
  <c r="S274" i="12"/>
  <c r="T275" i="12" s="1"/>
  <c r="S269" i="11"/>
  <c r="R269" i="11"/>
  <c r="P270" i="11"/>
  <c r="N270" i="11"/>
  <c r="R277" i="12" l="1"/>
  <c r="S275" i="12"/>
  <c r="T276" i="12" s="1"/>
  <c r="S270" i="11"/>
  <c r="R270" i="11"/>
  <c r="P271" i="11"/>
  <c r="N271" i="11"/>
  <c r="R278" i="12" l="1"/>
  <c r="S276" i="12"/>
  <c r="T277" i="12" s="1"/>
  <c r="S271" i="11"/>
  <c r="R271" i="11"/>
  <c r="N272" i="11"/>
  <c r="P272" i="11"/>
  <c r="R279" i="12" l="1"/>
  <c r="S277" i="12"/>
  <c r="T278" i="12" s="1"/>
  <c r="S272" i="11"/>
  <c r="R272" i="11"/>
  <c r="P273" i="11"/>
  <c r="N273" i="11"/>
  <c r="R280" i="12" l="1"/>
  <c r="S278" i="12"/>
  <c r="T279" i="12" s="1"/>
  <c r="S273" i="11"/>
  <c r="R273" i="11"/>
  <c r="P274" i="11"/>
  <c r="N274" i="11"/>
  <c r="R281" i="12" l="1"/>
  <c r="S279" i="12"/>
  <c r="T280" i="12" s="1"/>
  <c r="S274" i="11"/>
  <c r="R274" i="11"/>
  <c r="P275" i="11"/>
  <c r="N275" i="11"/>
  <c r="R282" i="12" l="1"/>
  <c r="S280" i="12"/>
  <c r="T281" i="12" s="1"/>
  <c r="S275" i="11"/>
  <c r="R275" i="11"/>
  <c r="N276" i="11"/>
  <c r="P276" i="11"/>
  <c r="R283" i="12" l="1"/>
  <c r="S281" i="12"/>
  <c r="T282" i="12" s="1"/>
  <c r="S276" i="11"/>
  <c r="R276" i="11"/>
  <c r="P277" i="11"/>
  <c r="N277" i="11"/>
  <c r="R284" i="12" l="1"/>
  <c r="S283" i="12" s="1"/>
  <c r="S282" i="12"/>
  <c r="T283" i="12" s="1"/>
  <c r="S277" i="11"/>
  <c r="R277" i="11"/>
  <c r="P278" i="11"/>
  <c r="N278" i="11"/>
  <c r="T284" i="12" l="1"/>
  <c r="R285" i="12"/>
  <c r="S284" i="12" s="1"/>
  <c r="T285" i="12" s="1"/>
  <c r="S278" i="11"/>
  <c r="R278" i="11"/>
  <c r="P279" i="11"/>
  <c r="N279" i="11"/>
  <c r="R286" i="12" l="1"/>
  <c r="S279" i="11"/>
  <c r="R279" i="11"/>
  <c r="N280" i="11"/>
  <c r="P280" i="11"/>
  <c r="R287" i="12" l="1"/>
  <c r="S285" i="12"/>
  <c r="T286" i="12" s="1"/>
  <c r="S280" i="11"/>
  <c r="R280" i="11"/>
  <c r="P281" i="11"/>
  <c r="N281" i="11"/>
  <c r="R288" i="12" l="1"/>
  <c r="S286" i="12"/>
  <c r="T287" i="12" s="1"/>
  <c r="S281" i="11"/>
  <c r="R281" i="11"/>
  <c r="P282" i="11"/>
  <c r="N282" i="11"/>
  <c r="R289" i="12" l="1"/>
  <c r="S287" i="12"/>
  <c r="T288" i="12" s="1"/>
  <c r="S282" i="11"/>
  <c r="R282" i="11"/>
  <c r="P283" i="11"/>
  <c r="N283" i="11"/>
  <c r="R290" i="12" l="1"/>
  <c r="S288" i="12"/>
  <c r="T289" i="12" s="1"/>
  <c r="S283" i="11"/>
  <c r="R283" i="11"/>
  <c r="N284" i="11"/>
  <c r="P284" i="11"/>
  <c r="R291" i="12" l="1"/>
  <c r="S289" i="12"/>
  <c r="T290" i="12" s="1"/>
  <c r="S284" i="11"/>
  <c r="R284" i="11"/>
  <c r="P285" i="11"/>
  <c r="N285" i="11"/>
  <c r="R292" i="12" l="1"/>
  <c r="S290" i="12"/>
  <c r="T291" i="12" s="1"/>
  <c r="S285" i="11"/>
  <c r="R285" i="11"/>
  <c r="P286" i="11"/>
  <c r="N286" i="11"/>
  <c r="R293" i="12" l="1"/>
  <c r="S291" i="12"/>
  <c r="T292" i="12" s="1"/>
  <c r="S286" i="11"/>
  <c r="R286" i="11"/>
  <c r="P287" i="11"/>
  <c r="N287" i="11"/>
  <c r="R294" i="12" l="1"/>
  <c r="S292" i="12"/>
  <c r="T293" i="12" s="1"/>
  <c r="S287" i="11"/>
  <c r="R287" i="11"/>
  <c r="N288" i="11"/>
  <c r="P288" i="11"/>
  <c r="R295" i="12" l="1"/>
  <c r="S293" i="12"/>
  <c r="T294" i="12" s="1"/>
  <c r="S288" i="11"/>
  <c r="R288" i="11"/>
  <c r="P289" i="11"/>
  <c r="N289" i="11"/>
  <c r="R296" i="12" l="1"/>
  <c r="S294" i="12"/>
  <c r="T295" i="12" s="1"/>
  <c r="S289" i="11"/>
  <c r="R289" i="11"/>
  <c r="P290" i="11"/>
  <c r="N290" i="11"/>
  <c r="R297" i="12" l="1"/>
  <c r="S296" i="12" s="1"/>
  <c r="S295" i="12"/>
  <c r="T296" i="12" s="1"/>
  <c r="S290" i="11"/>
  <c r="R290" i="11"/>
  <c r="P291" i="11"/>
  <c r="N291" i="11"/>
  <c r="T297" i="12" l="1"/>
  <c r="R298" i="12"/>
  <c r="S297" i="12" s="1"/>
  <c r="T298" i="12" s="1"/>
  <c r="S291" i="11"/>
  <c r="R291" i="11"/>
  <c r="N292" i="11"/>
  <c r="P292" i="11"/>
  <c r="R299" i="12" l="1"/>
  <c r="S292" i="11"/>
  <c r="R292" i="11"/>
  <c r="P293" i="11"/>
  <c r="N293" i="11"/>
  <c r="R300" i="12" l="1"/>
  <c r="S298" i="12"/>
  <c r="T299" i="12" s="1"/>
  <c r="S293" i="11"/>
  <c r="R293" i="11"/>
  <c r="P294" i="11"/>
  <c r="N294" i="11"/>
  <c r="R301" i="12" l="1"/>
  <c r="S299" i="12"/>
  <c r="T300" i="12" s="1"/>
  <c r="S294" i="11"/>
  <c r="R294" i="11"/>
  <c r="P295" i="11"/>
  <c r="N295" i="11"/>
  <c r="R302" i="12" l="1"/>
  <c r="S300" i="12"/>
  <c r="T301" i="12" s="1"/>
  <c r="S295" i="11"/>
  <c r="R295" i="11"/>
  <c r="N296" i="11"/>
  <c r="P296" i="11"/>
  <c r="R303" i="12" l="1"/>
  <c r="S301" i="12"/>
  <c r="T302" i="12" s="1"/>
  <c r="S296" i="11"/>
  <c r="R296" i="11"/>
  <c r="P297" i="11"/>
  <c r="N297" i="11"/>
  <c r="R304" i="12" l="1"/>
  <c r="S302" i="12"/>
  <c r="T303" i="12" s="1"/>
  <c r="S297" i="11"/>
  <c r="R297" i="11"/>
  <c r="P298" i="11"/>
  <c r="N298" i="11"/>
  <c r="R305" i="12" l="1"/>
  <c r="S303" i="12"/>
  <c r="T304" i="12" s="1"/>
  <c r="S298" i="11"/>
  <c r="R298" i="11"/>
  <c r="P299" i="11"/>
  <c r="N299" i="11"/>
  <c r="R306" i="12" l="1"/>
  <c r="S304" i="12"/>
  <c r="T305" i="12" s="1"/>
  <c r="S299" i="11"/>
  <c r="R299" i="11"/>
  <c r="N300" i="11"/>
  <c r="P300" i="11"/>
  <c r="R307" i="12" l="1"/>
  <c r="S305" i="12"/>
  <c r="T306" i="12" s="1"/>
  <c r="S300" i="11"/>
  <c r="R300" i="11"/>
  <c r="P301" i="11"/>
  <c r="N301" i="11"/>
  <c r="R308" i="12" l="1"/>
  <c r="S306" i="12"/>
  <c r="T307" i="12" s="1"/>
  <c r="S301" i="11"/>
  <c r="R301" i="11"/>
  <c r="P302" i="11"/>
  <c r="N302" i="11"/>
  <c r="R309" i="12" l="1"/>
  <c r="S307" i="12"/>
  <c r="T308" i="12" s="1"/>
  <c r="S302" i="11"/>
  <c r="R302" i="11"/>
  <c r="P303" i="11"/>
  <c r="N303" i="11"/>
  <c r="R310" i="12" l="1"/>
  <c r="S308" i="12"/>
  <c r="T309" i="12" s="1"/>
  <c r="S303" i="11"/>
  <c r="R303" i="11"/>
  <c r="N304" i="11"/>
  <c r="P304" i="11"/>
  <c r="R311" i="12" l="1"/>
  <c r="S309" i="12"/>
  <c r="T310" i="12" s="1"/>
  <c r="S304" i="11"/>
  <c r="R304" i="11"/>
  <c r="P305" i="11"/>
  <c r="N305" i="11"/>
  <c r="R312" i="12" l="1"/>
  <c r="S310" i="12"/>
  <c r="T311" i="12" s="1"/>
  <c r="S305" i="11"/>
  <c r="R305" i="11"/>
  <c r="P306" i="11"/>
  <c r="N306" i="11"/>
  <c r="R313" i="12" l="1"/>
  <c r="S311" i="12"/>
  <c r="T312" i="12" s="1"/>
  <c r="S306" i="11"/>
  <c r="R306" i="11"/>
  <c r="P307" i="11"/>
  <c r="N307" i="11"/>
  <c r="R314" i="12" l="1"/>
  <c r="S312" i="12"/>
  <c r="T313" i="12" s="1"/>
  <c r="S307" i="11"/>
  <c r="R307" i="11"/>
  <c r="N308" i="11"/>
  <c r="P308" i="11"/>
  <c r="R315" i="12" l="1"/>
  <c r="S313" i="12"/>
  <c r="T314" i="12" s="1"/>
  <c r="S308" i="11"/>
  <c r="R308" i="11"/>
  <c r="P309" i="11"/>
  <c r="N309" i="11"/>
  <c r="R316" i="12" l="1"/>
  <c r="S314" i="12"/>
  <c r="T315" i="12" s="1"/>
  <c r="S309" i="11"/>
  <c r="R309" i="11"/>
  <c r="P310" i="11"/>
  <c r="N310" i="11"/>
  <c r="R317" i="12" l="1"/>
  <c r="S315" i="12"/>
  <c r="T316" i="12" s="1"/>
  <c r="S310" i="11"/>
  <c r="R310" i="11"/>
  <c r="P311" i="11"/>
  <c r="N311" i="11"/>
  <c r="R318" i="12" l="1"/>
  <c r="S316" i="12"/>
  <c r="T317" i="12" s="1"/>
  <c r="S311" i="11"/>
  <c r="R311" i="11"/>
  <c r="N312" i="11"/>
  <c r="P312" i="11"/>
  <c r="R319" i="12" l="1"/>
  <c r="S317" i="12"/>
  <c r="T318" i="12" s="1"/>
  <c r="S312" i="11"/>
  <c r="R312" i="11"/>
  <c r="P313" i="11"/>
  <c r="N313" i="11"/>
  <c r="R320" i="12" l="1"/>
  <c r="S318" i="12"/>
  <c r="T319" i="12" s="1"/>
  <c r="S313" i="11"/>
  <c r="R313" i="11"/>
  <c r="P314" i="11"/>
  <c r="N314" i="11"/>
  <c r="R321" i="12" l="1"/>
  <c r="S319" i="12"/>
  <c r="T320" i="12" s="1"/>
  <c r="S314" i="11"/>
  <c r="R314" i="11"/>
  <c r="P315" i="11"/>
  <c r="N315" i="11"/>
  <c r="R322" i="12" l="1"/>
  <c r="S320" i="12"/>
  <c r="T321" i="12" s="1"/>
  <c r="S315" i="11"/>
  <c r="R315" i="11"/>
  <c r="P316" i="11"/>
  <c r="N316" i="11"/>
  <c r="R323" i="12" l="1"/>
  <c r="S321" i="12"/>
  <c r="T322" i="12" s="1"/>
  <c r="S316" i="11"/>
  <c r="R316" i="11"/>
  <c r="P317" i="11"/>
  <c r="N317" i="11"/>
  <c r="R324" i="12" l="1"/>
  <c r="S322" i="12"/>
  <c r="T323" i="12" s="1"/>
  <c r="S317" i="11"/>
  <c r="R317" i="11"/>
  <c r="P318" i="11"/>
  <c r="N318" i="11"/>
  <c r="R325" i="12" l="1"/>
  <c r="S323" i="12"/>
  <c r="T324" i="12" s="1"/>
  <c r="S318" i="11"/>
  <c r="R318" i="11"/>
  <c r="N319" i="11"/>
  <c r="P319" i="11"/>
  <c r="R326" i="12" l="1"/>
  <c r="S324" i="12"/>
  <c r="T325" i="12" s="1"/>
  <c r="S319" i="11"/>
  <c r="R319" i="11"/>
  <c r="P320" i="11"/>
  <c r="N320" i="11"/>
  <c r="R327" i="12" l="1"/>
  <c r="S325" i="12"/>
  <c r="T326" i="12" s="1"/>
  <c r="S320" i="11"/>
  <c r="R320" i="11"/>
  <c r="P321" i="11"/>
  <c r="N321" i="11"/>
  <c r="R328" i="12" l="1"/>
  <c r="S326" i="12"/>
  <c r="T327" i="12" s="1"/>
  <c r="S321" i="11"/>
  <c r="R321" i="11"/>
  <c r="P322" i="11"/>
  <c r="N322" i="11"/>
  <c r="R329" i="12" l="1"/>
  <c r="S327" i="12"/>
  <c r="T328" i="12" s="1"/>
  <c r="S322" i="11"/>
  <c r="R322" i="11"/>
  <c r="N323" i="11"/>
  <c r="P323" i="11"/>
  <c r="R330" i="12" l="1"/>
  <c r="S328" i="12"/>
  <c r="T329" i="12" s="1"/>
  <c r="S323" i="11"/>
  <c r="R323" i="11"/>
  <c r="P324" i="11"/>
  <c r="N324" i="11"/>
  <c r="R331" i="12" l="1"/>
  <c r="S329" i="12"/>
  <c r="T330" i="12" s="1"/>
  <c r="S324" i="11"/>
  <c r="R324" i="11"/>
  <c r="P325" i="11"/>
  <c r="N325" i="11"/>
  <c r="R332" i="12" l="1"/>
  <c r="S330" i="12"/>
  <c r="T331" i="12" s="1"/>
  <c r="S325" i="11"/>
  <c r="R325" i="11"/>
  <c r="P326" i="11"/>
  <c r="N326" i="11"/>
  <c r="R333" i="12" l="1"/>
  <c r="S331" i="12"/>
  <c r="T332" i="12" s="1"/>
  <c r="S326" i="11"/>
  <c r="R326" i="11"/>
  <c r="N327" i="11"/>
  <c r="P327" i="11"/>
  <c r="R334" i="12" l="1"/>
  <c r="S332" i="12"/>
  <c r="T333" i="12" s="1"/>
  <c r="S327" i="11"/>
  <c r="R327" i="11"/>
  <c r="P328" i="11"/>
  <c r="N328" i="11"/>
  <c r="R335" i="12" l="1"/>
  <c r="S333" i="12"/>
  <c r="T334" i="12" s="1"/>
  <c r="S328" i="11"/>
  <c r="R328" i="11"/>
  <c r="P329" i="11"/>
  <c r="N329" i="11"/>
  <c r="R336" i="12" l="1"/>
  <c r="S334" i="12"/>
  <c r="T335" i="12" s="1"/>
  <c r="S329" i="11"/>
  <c r="R329" i="11"/>
  <c r="P330" i="11"/>
  <c r="N330" i="11"/>
  <c r="R337" i="12" l="1"/>
  <c r="S335" i="12"/>
  <c r="T336" i="12" s="1"/>
  <c r="S330" i="11"/>
  <c r="R330" i="11"/>
  <c r="N331" i="11"/>
  <c r="P331" i="11"/>
  <c r="R338" i="12" l="1"/>
  <c r="S336" i="12"/>
  <c r="T337" i="12" s="1"/>
  <c r="S331" i="11"/>
  <c r="R331" i="11"/>
  <c r="P332" i="11"/>
  <c r="N332" i="11"/>
  <c r="R339" i="12" l="1"/>
  <c r="S337" i="12"/>
  <c r="T338" i="12" s="1"/>
  <c r="S332" i="11"/>
  <c r="R332" i="11"/>
  <c r="P333" i="11"/>
  <c r="N333" i="11"/>
  <c r="R340" i="12" l="1"/>
  <c r="S339" i="12" s="1"/>
  <c r="S338" i="12"/>
  <c r="T339" i="12" s="1"/>
  <c r="S333" i="11"/>
  <c r="R333" i="11"/>
  <c r="P334" i="11"/>
  <c r="N334" i="11"/>
  <c r="T340" i="12" l="1"/>
  <c r="R341" i="12"/>
  <c r="S334" i="11"/>
  <c r="R334" i="11"/>
  <c r="N335" i="11"/>
  <c r="P335" i="11"/>
  <c r="R342" i="12" l="1"/>
  <c r="S341" i="12" s="1"/>
  <c r="S340" i="12"/>
  <c r="T341" i="12" s="1"/>
  <c r="S335" i="11"/>
  <c r="R335" i="11"/>
  <c r="P336" i="11"/>
  <c r="N336" i="11"/>
  <c r="T342" i="12" l="1"/>
  <c r="R343" i="12"/>
  <c r="S336" i="11"/>
  <c r="R336" i="11"/>
  <c r="P337" i="11"/>
  <c r="N337" i="11"/>
  <c r="R344" i="12" l="1"/>
  <c r="S343" i="12" s="1"/>
  <c r="S342" i="12"/>
  <c r="T343" i="12" s="1"/>
  <c r="S337" i="11"/>
  <c r="R337" i="11"/>
  <c r="P338" i="11"/>
  <c r="N338" i="11"/>
  <c r="T344" i="12" l="1"/>
  <c r="R345" i="12"/>
  <c r="S338" i="11"/>
  <c r="R338" i="11"/>
  <c r="N339" i="11"/>
  <c r="P339" i="11"/>
  <c r="R346" i="12" l="1"/>
  <c r="S345" i="12" s="1"/>
  <c r="S344" i="12"/>
  <c r="T345" i="12" s="1"/>
  <c r="S339" i="11"/>
  <c r="R339" i="11"/>
  <c r="P340" i="11"/>
  <c r="N340" i="11"/>
  <c r="T346" i="12" l="1"/>
  <c r="R347" i="12"/>
  <c r="S340" i="11"/>
  <c r="R340" i="11"/>
  <c r="P341" i="11"/>
  <c r="N341" i="11"/>
  <c r="R348" i="12" l="1"/>
  <c r="S346" i="12"/>
  <c r="T347" i="12" s="1"/>
  <c r="S341" i="11"/>
  <c r="R341" i="11"/>
  <c r="P342" i="11"/>
  <c r="N342" i="11"/>
  <c r="R349" i="12" l="1"/>
  <c r="S347" i="12"/>
  <c r="T348" i="12" s="1"/>
  <c r="S342" i="11"/>
  <c r="R342" i="11"/>
  <c r="N343" i="11"/>
  <c r="P343" i="11"/>
  <c r="R350" i="12" l="1"/>
  <c r="S348" i="12"/>
  <c r="T349" i="12" s="1"/>
  <c r="S343" i="11"/>
  <c r="R343" i="11"/>
  <c r="P344" i="11"/>
  <c r="N344" i="11"/>
  <c r="R351" i="12" l="1"/>
  <c r="S349" i="12"/>
  <c r="T350" i="12" s="1"/>
  <c r="S344" i="11"/>
  <c r="R344" i="11"/>
  <c r="P345" i="11"/>
  <c r="N345" i="11"/>
  <c r="R352" i="12" l="1"/>
  <c r="S350" i="12"/>
  <c r="T351" i="12" s="1"/>
  <c r="S345" i="11"/>
  <c r="R345" i="11"/>
  <c r="P346" i="11"/>
  <c r="N346" i="11"/>
  <c r="R353" i="12" l="1"/>
  <c r="S351" i="12"/>
  <c r="T352" i="12" s="1"/>
  <c r="S346" i="11"/>
  <c r="R346" i="11"/>
  <c r="N347" i="11"/>
  <c r="P347" i="11"/>
  <c r="R354" i="12" l="1"/>
  <c r="S352" i="12"/>
  <c r="T353" i="12" s="1"/>
  <c r="S347" i="11"/>
  <c r="R347" i="11"/>
  <c r="P348" i="11"/>
  <c r="N348" i="11"/>
  <c r="R355" i="12" l="1"/>
  <c r="S353" i="12"/>
  <c r="T354" i="12" s="1"/>
  <c r="S348" i="11"/>
  <c r="R348" i="11"/>
  <c r="P349" i="11"/>
  <c r="N349" i="11"/>
  <c r="R356" i="12" l="1"/>
  <c r="S354" i="12"/>
  <c r="T355" i="12" s="1"/>
  <c r="S349" i="11"/>
  <c r="R349" i="11"/>
  <c r="P350" i="11"/>
  <c r="N350" i="11"/>
  <c r="R357" i="12" l="1"/>
  <c r="S355" i="12"/>
  <c r="T356" i="12" s="1"/>
  <c r="S350" i="11"/>
  <c r="R350" i="11"/>
  <c r="N351" i="11"/>
  <c r="P351" i="11"/>
  <c r="R358" i="12" l="1"/>
  <c r="S356" i="12"/>
  <c r="T357" i="12" s="1"/>
  <c r="S351" i="11"/>
  <c r="R351" i="11"/>
  <c r="P352" i="11"/>
  <c r="N352" i="11"/>
  <c r="R359" i="12" l="1"/>
  <c r="S357" i="12"/>
  <c r="T358" i="12" s="1"/>
  <c r="S352" i="11"/>
  <c r="R352" i="11"/>
  <c r="P353" i="11"/>
  <c r="N353" i="11"/>
  <c r="R360" i="12" l="1"/>
  <c r="S358" i="12"/>
  <c r="T359" i="12" s="1"/>
  <c r="S353" i="11"/>
  <c r="R353" i="11"/>
  <c r="P354" i="11"/>
  <c r="N354" i="11"/>
  <c r="R361" i="12" l="1"/>
  <c r="S359" i="12"/>
  <c r="T360" i="12" s="1"/>
  <c r="S354" i="11"/>
  <c r="R354" i="11"/>
  <c r="N355" i="11"/>
  <c r="P355" i="11"/>
  <c r="R362" i="12" l="1"/>
  <c r="S361" i="12" s="1"/>
  <c r="S360" i="12"/>
  <c r="T361" i="12" s="1"/>
  <c r="S355" i="11"/>
  <c r="R355" i="11"/>
  <c r="P356" i="11"/>
  <c r="N356" i="11"/>
  <c r="T362" i="12" l="1"/>
  <c r="R363" i="12"/>
  <c r="S356" i="11"/>
  <c r="R356" i="11"/>
  <c r="P357" i="11"/>
  <c r="N357" i="11"/>
  <c r="R364" i="12" l="1"/>
  <c r="S363" i="12" s="1"/>
  <c r="S362" i="12"/>
  <c r="T363" i="12" s="1"/>
  <c r="S357" i="11"/>
  <c r="R357" i="11"/>
  <c r="P358" i="11"/>
  <c r="N358" i="11"/>
  <c r="T364" i="12" l="1"/>
  <c r="R365" i="12"/>
  <c r="S358" i="11"/>
  <c r="R358" i="11"/>
  <c r="N359" i="11"/>
  <c r="P359" i="11"/>
  <c r="R366" i="12" l="1"/>
  <c r="S365" i="12" s="1"/>
  <c r="S364" i="12"/>
  <c r="T365" i="12" s="1"/>
  <c r="S359" i="11"/>
  <c r="R359" i="11"/>
  <c r="P360" i="11"/>
  <c r="N360" i="11"/>
  <c r="T366" i="12" l="1"/>
  <c r="R367" i="12"/>
  <c r="S360" i="11"/>
  <c r="R360" i="11"/>
  <c r="P361" i="11"/>
  <c r="N361" i="11"/>
  <c r="R368" i="12" l="1"/>
  <c r="S367" i="12" s="1"/>
  <c r="S366" i="12"/>
  <c r="T367" i="12" s="1"/>
  <c r="S361" i="11"/>
  <c r="R361" i="11"/>
  <c r="P362" i="11"/>
  <c r="N362" i="11"/>
  <c r="T368" i="12" l="1"/>
  <c r="R369" i="12"/>
  <c r="S362" i="11"/>
  <c r="R362" i="11"/>
  <c r="N363" i="11"/>
  <c r="P363" i="11"/>
  <c r="R370" i="12" l="1"/>
  <c r="S369" i="12" s="1"/>
  <c r="S368" i="12"/>
  <c r="T369" i="12" s="1"/>
  <c r="S363" i="11"/>
  <c r="R363" i="11"/>
  <c r="P364" i="11"/>
  <c r="N364" i="11"/>
  <c r="T370" i="12" l="1"/>
  <c r="R371" i="12"/>
  <c r="S370" i="12" s="1"/>
  <c r="T371" i="12" s="1"/>
  <c r="S364" i="11"/>
  <c r="R364" i="11"/>
  <c r="P365" i="11"/>
  <c r="N365" i="11"/>
  <c r="R372" i="12" l="1"/>
  <c r="S365" i="11"/>
  <c r="R365" i="11"/>
  <c r="P366" i="11"/>
  <c r="N366" i="11"/>
  <c r="R373" i="12" l="1"/>
  <c r="S371" i="12"/>
  <c r="T372" i="12" s="1"/>
  <c r="S366" i="11"/>
  <c r="R366" i="11"/>
  <c r="N367" i="11"/>
  <c r="P367" i="11"/>
  <c r="R374" i="12" l="1"/>
  <c r="S372" i="12"/>
  <c r="T373" i="12" s="1"/>
  <c r="S367" i="11"/>
  <c r="R367" i="11"/>
  <c r="P368" i="11"/>
  <c r="N368" i="11"/>
  <c r="R375" i="12" l="1"/>
  <c r="S373" i="12"/>
  <c r="T374" i="12" s="1"/>
  <c r="S368" i="11"/>
  <c r="R368" i="11"/>
  <c r="P369" i="11"/>
  <c r="N369" i="11"/>
  <c r="R376" i="12" l="1"/>
  <c r="S374" i="12"/>
  <c r="T375" i="12" s="1"/>
  <c r="S369" i="11"/>
  <c r="R369" i="11"/>
  <c r="P370" i="11"/>
  <c r="N370" i="11"/>
  <c r="R377" i="12" l="1"/>
  <c r="S375" i="12"/>
  <c r="T376" i="12" s="1"/>
  <c r="S370" i="11"/>
  <c r="R370" i="11"/>
  <c r="N371" i="11"/>
  <c r="P371" i="11"/>
  <c r="R378" i="12" l="1"/>
  <c r="S376" i="12"/>
  <c r="T377" i="12" s="1"/>
  <c r="S371" i="11"/>
  <c r="R371" i="11"/>
  <c r="P372" i="11"/>
  <c r="N372" i="11"/>
  <c r="R379" i="12" l="1"/>
  <c r="S377" i="12"/>
  <c r="T378" i="12" s="1"/>
  <c r="S372" i="11"/>
  <c r="R372" i="11"/>
  <c r="R380" i="12" l="1"/>
  <c r="S378" i="12"/>
  <c r="T379" i="12" s="1"/>
  <c r="R381" i="12" l="1"/>
  <c r="S379" i="12"/>
  <c r="T380" i="12" s="1"/>
  <c r="R382" i="12" l="1"/>
  <c r="S380" i="12"/>
  <c r="T381" i="12" s="1"/>
  <c r="R383" i="12" l="1"/>
  <c r="S381" i="12"/>
  <c r="T382" i="12" s="1"/>
  <c r="R384" i="12" l="1"/>
  <c r="S382" i="12"/>
  <c r="T383" i="12" s="1"/>
  <c r="R385" i="12" l="1"/>
  <c r="S383" i="12"/>
  <c r="T384" i="12" s="1"/>
  <c r="R386" i="12" l="1"/>
  <c r="S384" i="12"/>
  <c r="T385" i="12" s="1"/>
  <c r="R387" i="12" l="1"/>
  <c r="S385" i="12"/>
  <c r="T386" i="12" s="1"/>
  <c r="R388" i="12" l="1"/>
  <c r="S387" i="12" s="1"/>
  <c r="S386" i="12"/>
  <c r="T387" i="12" s="1"/>
  <c r="T388" i="12" l="1"/>
  <c r="R389" i="12"/>
  <c r="S388" i="12" s="1"/>
  <c r="T389" i="12" s="1"/>
  <c r="R390" i="12" l="1"/>
  <c r="R391" i="12" l="1"/>
  <c r="S389" i="12"/>
  <c r="T390" i="12" s="1"/>
  <c r="R392" i="12" l="1"/>
  <c r="S390" i="12"/>
  <c r="T391" i="12" s="1"/>
  <c r="R393" i="12" l="1"/>
  <c r="S391" i="12"/>
  <c r="T392" i="12" s="1"/>
  <c r="R394" i="12" l="1"/>
  <c r="S392" i="12"/>
  <c r="T393" i="12" s="1"/>
  <c r="R395" i="12" l="1"/>
  <c r="S393" i="12"/>
  <c r="T394" i="12" s="1"/>
  <c r="R396" i="12" l="1"/>
  <c r="S394" i="12"/>
  <c r="T395" i="12" s="1"/>
  <c r="R397" i="12" l="1"/>
  <c r="S395" i="12"/>
  <c r="T396" i="12" s="1"/>
  <c r="R398" i="12" l="1"/>
  <c r="S396" i="12"/>
  <c r="T397" i="12" s="1"/>
  <c r="R399" i="12" l="1"/>
  <c r="S397" i="12"/>
  <c r="T398" i="12" s="1"/>
  <c r="R400" i="12" l="1"/>
  <c r="S398" i="12"/>
  <c r="T399" i="12" s="1"/>
  <c r="R401" i="12" l="1"/>
  <c r="S399" i="12"/>
  <c r="T400" i="12" s="1"/>
  <c r="R402" i="12" l="1"/>
  <c r="S400" i="12"/>
  <c r="T401" i="12" s="1"/>
  <c r="R403" i="12" l="1"/>
  <c r="S401" i="12"/>
  <c r="T402" i="12" s="1"/>
  <c r="R404" i="12" l="1"/>
  <c r="S402" i="12"/>
  <c r="T403" i="12" s="1"/>
  <c r="R405" i="12" l="1"/>
  <c r="S403" i="12"/>
  <c r="T404" i="12" s="1"/>
  <c r="R406" i="12" l="1"/>
  <c r="S404" i="12"/>
  <c r="T405" i="12" s="1"/>
  <c r="R407" i="12" l="1"/>
  <c r="S405" i="12"/>
  <c r="T406" i="12" s="1"/>
  <c r="R408" i="12" l="1"/>
  <c r="S406" i="12"/>
  <c r="T407" i="12" s="1"/>
  <c r="R409" i="12" l="1"/>
  <c r="S407" i="12"/>
  <c r="T408" i="12" s="1"/>
  <c r="R410" i="12" l="1"/>
  <c r="S408" i="12"/>
  <c r="T409" i="12" s="1"/>
  <c r="R411" i="12" l="1"/>
  <c r="S409" i="12"/>
  <c r="T410" i="12" s="1"/>
  <c r="R412" i="12" l="1"/>
  <c r="S411" i="12" s="1"/>
  <c r="S410" i="12"/>
  <c r="T411" i="12" s="1"/>
  <c r="T412" i="12" l="1"/>
  <c r="R413" i="12"/>
  <c r="S412" i="12" s="1"/>
  <c r="T413" i="12" s="1"/>
  <c r="R414" i="12" l="1"/>
  <c r="R415" i="12" l="1"/>
  <c r="S413" i="12"/>
  <c r="T414" i="12" s="1"/>
  <c r="R416" i="12" l="1"/>
  <c r="S414" i="12"/>
  <c r="T415" i="12" s="1"/>
  <c r="R417" i="12" l="1"/>
  <c r="S415" i="12"/>
  <c r="T416" i="12" s="1"/>
  <c r="R418" i="12" l="1"/>
  <c r="S416" i="12"/>
  <c r="T417" i="12" s="1"/>
  <c r="R419" i="12" l="1"/>
  <c r="S417" i="12"/>
  <c r="T418" i="12" s="1"/>
  <c r="R420" i="12" l="1"/>
  <c r="S418" i="12"/>
  <c r="T419" i="12" s="1"/>
  <c r="R421" i="12" l="1"/>
  <c r="S419" i="12"/>
  <c r="T420" i="12" s="1"/>
  <c r="R422" i="12" l="1"/>
  <c r="S420" i="12"/>
  <c r="T421" i="12" s="1"/>
  <c r="R423" i="12" l="1"/>
  <c r="S421" i="12"/>
  <c r="T422" i="12" s="1"/>
  <c r="R424" i="12" l="1"/>
  <c r="S422" i="12"/>
  <c r="T423" i="12" s="1"/>
  <c r="R425" i="12" l="1"/>
  <c r="S423" i="12"/>
  <c r="T424" i="12" s="1"/>
  <c r="R426" i="12" l="1"/>
  <c r="S424" i="12"/>
  <c r="T425" i="12" s="1"/>
  <c r="R427" i="12" l="1"/>
  <c r="S425" i="12"/>
  <c r="T426" i="12" s="1"/>
  <c r="R428" i="12" l="1"/>
  <c r="S426" i="12"/>
  <c r="T427" i="12" s="1"/>
  <c r="R429" i="12" l="1"/>
  <c r="S427" i="12"/>
  <c r="T428" i="12" s="1"/>
  <c r="R430" i="12" l="1"/>
  <c r="S428" i="12"/>
  <c r="T429" i="12" s="1"/>
  <c r="R431" i="12" l="1"/>
  <c r="S429" i="12"/>
  <c r="T430" i="12" s="1"/>
  <c r="R432" i="12" l="1"/>
  <c r="S430" i="12"/>
  <c r="T431" i="12" s="1"/>
  <c r="R433" i="12" l="1"/>
  <c r="S431" i="12"/>
  <c r="T432" i="12" s="1"/>
  <c r="R434" i="12" l="1"/>
  <c r="S432" i="12"/>
  <c r="T433" i="12" s="1"/>
  <c r="R435" i="12" l="1"/>
  <c r="S433" i="12"/>
  <c r="T434" i="12" s="1"/>
  <c r="R436" i="12" l="1"/>
  <c r="S434" i="12"/>
  <c r="T435" i="12" s="1"/>
  <c r="R437" i="12" l="1"/>
  <c r="S435" i="12"/>
  <c r="T436" i="12" s="1"/>
  <c r="R438" i="12" l="1"/>
  <c r="S436" i="12"/>
  <c r="T437" i="12" s="1"/>
  <c r="R439" i="12" l="1"/>
  <c r="S437" i="12"/>
  <c r="T438" i="12" s="1"/>
  <c r="R440" i="12" l="1"/>
  <c r="S438" i="12"/>
  <c r="T439" i="12" s="1"/>
  <c r="R441" i="12" l="1"/>
  <c r="S439" i="12"/>
  <c r="T440" i="12" s="1"/>
  <c r="R442" i="12" l="1"/>
  <c r="S440" i="12"/>
  <c r="T441" i="12" s="1"/>
  <c r="R443" i="12" l="1"/>
  <c r="S441" i="12"/>
  <c r="T442" i="12" s="1"/>
  <c r="R444" i="12" l="1"/>
  <c r="S442" i="12"/>
  <c r="T443" i="12" s="1"/>
  <c r="R445" i="12" l="1"/>
  <c r="S443" i="12"/>
  <c r="T444" i="12" s="1"/>
  <c r="R446" i="12" l="1"/>
  <c r="S444" i="12"/>
  <c r="T445" i="12" s="1"/>
  <c r="R447" i="12" l="1"/>
  <c r="S445" i="12"/>
  <c r="T446" i="12" s="1"/>
  <c r="R448" i="12" l="1"/>
  <c r="S446" i="12"/>
  <c r="T447" i="12" s="1"/>
  <c r="R449" i="12" l="1"/>
  <c r="S447" i="12"/>
  <c r="T448" i="12" s="1"/>
  <c r="R450" i="12" l="1"/>
  <c r="S448" i="12"/>
  <c r="T449" i="12" s="1"/>
  <c r="R451" i="12" l="1"/>
  <c r="S449" i="12"/>
  <c r="T450" i="12" s="1"/>
  <c r="R452" i="12" l="1"/>
  <c r="S450" i="12"/>
  <c r="T451" i="12" s="1"/>
  <c r="R453" i="12" l="1"/>
  <c r="S451" i="12"/>
  <c r="T452" i="12" s="1"/>
  <c r="R454" i="12" l="1"/>
  <c r="S452" i="12"/>
  <c r="T453" i="12" s="1"/>
  <c r="R455" i="12" l="1"/>
  <c r="S453" i="12"/>
  <c r="T454" i="12" s="1"/>
  <c r="R456" i="12" l="1"/>
  <c r="S454" i="12"/>
  <c r="T455" i="12" s="1"/>
  <c r="R457" i="12" l="1"/>
  <c r="S456" i="12" s="1"/>
  <c r="S455" i="12"/>
  <c r="T456" i="12" s="1"/>
  <c r="T457" i="12" l="1"/>
  <c r="R458" i="12"/>
  <c r="R459" i="12" l="1"/>
  <c r="S458" i="12" s="1"/>
  <c r="S457" i="12"/>
  <c r="T458" i="12" s="1"/>
  <c r="T459" i="12" l="1"/>
  <c r="R460" i="12"/>
  <c r="R461" i="12" l="1"/>
  <c r="S460" i="12" s="1"/>
  <c r="S459" i="12"/>
  <c r="T460" i="12" s="1"/>
  <c r="T461" i="12" l="1"/>
  <c r="R462" i="12"/>
  <c r="R463" i="12" l="1"/>
  <c r="S462" i="12" s="1"/>
  <c r="S461" i="12"/>
  <c r="T462" i="12" s="1"/>
  <c r="T463" i="12" l="1"/>
  <c r="R464" i="12"/>
  <c r="R465" i="12" l="1"/>
  <c r="S464" i="12" s="1"/>
  <c r="S463" i="12"/>
  <c r="T464" i="12" s="1"/>
  <c r="T465" i="12" l="1"/>
  <c r="R466" i="12"/>
  <c r="R467" i="12" l="1"/>
  <c r="S466" i="12" s="1"/>
  <c r="S465" i="12"/>
  <c r="T466" i="12" s="1"/>
  <c r="T467" i="12" l="1"/>
  <c r="R468" i="12"/>
  <c r="R469" i="12" l="1"/>
  <c r="S468" i="12" s="1"/>
  <c r="S467" i="12"/>
  <c r="T468" i="12" s="1"/>
  <c r="T469" i="12" l="1"/>
  <c r="R470" i="12"/>
  <c r="R471" i="12" l="1"/>
  <c r="S470" i="12" s="1"/>
  <c r="S469" i="12"/>
  <c r="T470" i="12" s="1"/>
  <c r="T471" i="12" l="1"/>
  <c r="R472" i="12"/>
  <c r="R473" i="12" l="1"/>
  <c r="S471" i="12"/>
  <c r="T472" i="12" s="1"/>
  <c r="R474" i="12" l="1"/>
  <c r="S472" i="12"/>
  <c r="T473" i="12" s="1"/>
  <c r="R475" i="12" l="1"/>
  <c r="S473" i="12"/>
  <c r="T474" i="12" s="1"/>
  <c r="R476" i="12" l="1"/>
  <c r="S474" i="12"/>
  <c r="T475" i="12" s="1"/>
  <c r="R477" i="12" l="1"/>
  <c r="S475" i="12"/>
  <c r="T476" i="12" s="1"/>
  <c r="R478" i="12" l="1"/>
  <c r="S476" i="12"/>
  <c r="T477" i="12" s="1"/>
  <c r="R479" i="12" l="1"/>
  <c r="S477" i="12"/>
  <c r="T478" i="12" s="1"/>
  <c r="R480" i="12" l="1"/>
  <c r="S478" i="12"/>
  <c r="T479" i="12" s="1"/>
  <c r="R481" i="12" l="1"/>
  <c r="S479" i="12"/>
  <c r="T480" i="12" s="1"/>
  <c r="R482" i="12" l="1"/>
  <c r="S480" i="12"/>
  <c r="T481" i="12" s="1"/>
  <c r="R483" i="12" l="1"/>
  <c r="S481" i="12"/>
  <c r="T482" i="12" s="1"/>
  <c r="R484" i="12" l="1"/>
  <c r="S482" i="12"/>
  <c r="T483" i="12" s="1"/>
  <c r="R485" i="12" l="1"/>
  <c r="S483" i="12"/>
  <c r="T484" i="12" s="1"/>
  <c r="R486" i="12" l="1"/>
  <c r="S484" i="12"/>
  <c r="T485" i="12" s="1"/>
  <c r="R487" i="12" l="1"/>
  <c r="S485" i="12"/>
  <c r="T486" i="12" s="1"/>
  <c r="R488" i="12" l="1"/>
  <c r="S486" i="12"/>
  <c r="T487" i="12" s="1"/>
  <c r="R489" i="12" l="1"/>
  <c r="S487" i="12"/>
  <c r="T488" i="12" s="1"/>
  <c r="R490" i="12" l="1"/>
  <c r="S488" i="12"/>
  <c r="T489" i="12" s="1"/>
  <c r="R491" i="12" l="1"/>
  <c r="S489" i="12"/>
  <c r="T490" i="12" s="1"/>
  <c r="R492" i="12" l="1"/>
  <c r="S490" i="12"/>
  <c r="T491" i="12" s="1"/>
  <c r="R493" i="12" l="1"/>
  <c r="S491" i="12"/>
  <c r="T492" i="12" s="1"/>
  <c r="R494" i="12" l="1"/>
  <c r="S492" i="12"/>
  <c r="T493" i="12" s="1"/>
  <c r="R495" i="12" l="1"/>
  <c r="S493" i="12"/>
  <c r="T494" i="12" s="1"/>
  <c r="R496" i="12" l="1"/>
  <c r="S494" i="12"/>
  <c r="T495" i="12" s="1"/>
  <c r="R497" i="12" l="1"/>
  <c r="S495" i="12"/>
  <c r="T496" i="12" s="1"/>
  <c r="R498" i="12" l="1"/>
  <c r="S496" i="12"/>
  <c r="T497" i="12" s="1"/>
  <c r="R499" i="12" l="1"/>
  <c r="S497" i="12"/>
  <c r="T498" i="12" s="1"/>
  <c r="R500" i="12" l="1"/>
  <c r="S498" i="12"/>
  <c r="T499" i="12" s="1"/>
  <c r="R501" i="12" l="1"/>
  <c r="S499" i="12"/>
  <c r="T500" i="12" s="1"/>
  <c r="R502" i="12" l="1"/>
  <c r="S500" i="12"/>
  <c r="T501" i="12" s="1"/>
  <c r="R503" i="12" l="1"/>
  <c r="S501" i="12"/>
  <c r="T502" i="12" s="1"/>
  <c r="R504" i="12" l="1"/>
  <c r="S502" i="12"/>
  <c r="T503" i="12" s="1"/>
  <c r="R505" i="12" l="1"/>
  <c r="S503" i="12"/>
  <c r="T504" i="12" s="1"/>
  <c r="R506" i="12" l="1"/>
  <c r="S504" i="12"/>
  <c r="T505" i="12" s="1"/>
  <c r="R507" i="12" l="1"/>
  <c r="S505" i="12"/>
  <c r="T506" i="12" s="1"/>
  <c r="R508" i="12" l="1"/>
  <c r="S506" i="12"/>
  <c r="T507" i="12" s="1"/>
  <c r="R509" i="12" l="1"/>
  <c r="S507" i="12"/>
  <c r="T508" i="12" s="1"/>
  <c r="R510" i="12" l="1"/>
  <c r="S508" i="12"/>
  <c r="T509" i="12" s="1"/>
  <c r="R511" i="12" l="1"/>
  <c r="S509" i="12"/>
  <c r="T510" i="12" s="1"/>
  <c r="R512" i="12" l="1"/>
  <c r="S510" i="12"/>
  <c r="T511" i="12" s="1"/>
  <c r="R513" i="12" l="1"/>
  <c r="S511" i="12"/>
  <c r="T512" i="12" s="1"/>
  <c r="R514" i="12" l="1"/>
  <c r="S512" i="12"/>
  <c r="T513" i="12" s="1"/>
  <c r="R515" i="12" l="1"/>
  <c r="S513" i="12"/>
  <c r="T514" i="12" s="1"/>
  <c r="R516" i="12" l="1"/>
  <c r="S514" i="12"/>
  <c r="T515" i="12" s="1"/>
  <c r="R517" i="12" l="1"/>
  <c r="S515" i="12"/>
  <c r="T516" i="12" s="1"/>
  <c r="R518" i="12" l="1"/>
  <c r="S516" i="12"/>
  <c r="T517" i="12" s="1"/>
  <c r="R519" i="12" l="1"/>
  <c r="S517" i="12"/>
  <c r="T518" i="12" s="1"/>
  <c r="R520" i="12" l="1"/>
  <c r="S518" i="12"/>
  <c r="T519" i="12" s="1"/>
  <c r="R521" i="12" l="1"/>
  <c r="S519" i="12"/>
  <c r="T520" i="12" s="1"/>
  <c r="R522" i="12" l="1"/>
  <c r="S520" i="12"/>
  <c r="T521" i="12" s="1"/>
  <c r="R523" i="12" l="1"/>
  <c r="S521" i="12"/>
  <c r="T522" i="12" s="1"/>
  <c r="R524" i="12" l="1"/>
  <c r="S522" i="12"/>
  <c r="T523" i="12" s="1"/>
  <c r="R525" i="12" l="1"/>
  <c r="S523" i="12"/>
  <c r="T524" i="12" s="1"/>
  <c r="R526" i="12" l="1"/>
  <c r="S524" i="12"/>
  <c r="T525" i="12" s="1"/>
  <c r="R527" i="12" l="1"/>
  <c r="S525" i="12"/>
  <c r="T526" i="12" s="1"/>
  <c r="R528" i="12" l="1"/>
  <c r="S526" i="12"/>
  <c r="T527" i="12" s="1"/>
  <c r="R529" i="12" l="1"/>
  <c r="S527" i="12"/>
  <c r="T528" i="12" s="1"/>
  <c r="R530" i="12" l="1"/>
  <c r="S528" i="12"/>
  <c r="T529" i="12" s="1"/>
  <c r="R531" i="12" l="1"/>
  <c r="S529" i="12"/>
  <c r="T530" i="12" s="1"/>
  <c r="R532" i="12" l="1"/>
  <c r="S530" i="12"/>
  <c r="T531" i="12" s="1"/>
  <c r="R533" i="12" l="1"/>
  <c r="S531" i="12"/>
  <c r="T532" i="12" s="1"/>
  <c r="R534" i="12" l="1"/>
  <c r="S532" i="12"/>
  <c r="T533" i="12" s="1"/>
  <c r="R535" i="12" l="1"/>
  <c r="S533" i="12"/>
  <c r="T534" i="12" s="1"/>
  <c r="R536" i="12" l="1"/>
  <c r="S534" i="12"/>
  <c r="T535" i="12" s="1"/>
  <c r="R537" i="12" l="1"/>
  <c r="S536" i="12" s="1"/>
  <c r="T537" i="12" s="1"/>
  <c r="S535" i="12"/>
  <c r="T536" i="12" s="1"/>
  <c r="R538" i="12" l="1"/>
  <c r="S537" i="12" s="1"/>
  <c r="T538" i="12" s="1"/>
  <c r="R539" i="12" l="1"/>
  <c r="S538" i="12" s="1"/>
  <c r="T539" i="12" s="1"/>
  <c r="R540" i="12" l="1"/>
  <c r="S539" i="12" s="1"/>
  <c r="T540" i="12" s="1"/>
  <c r="R541" i="12" l="1"/>
  <c r="S540" i="12" s="1"/>
  <c r="T541" i="12" s="1"/>
  <c r="R542" i="12" l="1"/>
  <c r="S541" i="12" s="1"/>
  <c r="T542" i="12" s="1"/>
  <c r="R543" i="12" l="1"/>
  <c r="S542" i="12" s="1"/>
  <c r="T543" i="12" s="1"/>
  <c r="R544" i="12" l="1"/>
  <c r="S543" i="12" s="1"/>
  <c r="T544" i="12" s="1"/>
  <c r="R545" i="12" l="1"/>
  <c r="S544" i="12" s="1"/>
  <c r="T545" i="12" s="1"/>
  <c r="R546" i="12" l="1"/>
  <c r="S545" i="12" s="1"/>
  <c r="T546" i="12" s="1"/>
  <c r="R547" i="12" l="1"/>
  <c r="S546" i="12" s="1"/>
  <c r="T547" i="12" s="1"/>
  <c r="R548" i="12" l="1"/>
  <c r="S547" i="12" s="1"/>
  <c r="T548" i="12" s="1"/>
  <c r="R549" i="12" l="1"/>
  <c r="S548" i="12"/>
  <c r="T549" i="12" s="1"/>
  <c r="R550" i="12" l="1"/>
  <c r="S549" i="12" s="1"/>
  <c r="T550" i="12" s="1"/>
  <c r="R551" i="12" l="1"/>
  <c r="S550" i="12"/>
  <c r="T551" i="12" s="1"/>
  <c r="R552" i="12" l="1"/>
  <c r="S551" i="12" s="1"/>
  <c r="T552" i="12" s="1"/>
  <c r="R553" i="12" l="1"/>
  <c r="S552" i="12"/>
  <c r="T553" i="12" s="1"/>
  <c r="R554" i="12" l="1"/>
  <c r="S553" i="12" s="1"/>
  <c r="T554" i="12" s="1"/>
  <c r="R555" i="12" l="1"/>
  <c r="S554" i="12" s="1"/>
  <c r="T555" i="12" s="1"/>
  <c r="R556" i="12" l="1"/>
  <c r="S555" i="12" s="1"/>
  <c r="T556" i="12" s="1"/>
  <c r="R557" i="12" l="1"/>
  <c r="S556" i="12"/>
  <c r="T557" i="12" s="1"/>
  <c r="R558" i="12" l="1"/>
  <c r="S557" i="12" s="1"/>
  <c r="T558" i="12" s="1"/>
  <c r="R559" i="12" l="1"/>
  <c r="S558" i="12"/>
  <c r="T559" i="12" s="1"/>
  <c r="R560" i="12" l="1"/>
  <c r="S559" i="12" s="1"/>
  <c r="T560" i="12" s="1"/>
  <c r="R561" i="12" l="1"/>
  <c r="S560" i="12" s="1"/>
  <c r="T561" i="12" s="1"/>
  <c r="R562" i="12" l="1"/>
  <c r="S561" i="12" s="1"/>
  <c r="T562" i="12" s="1"/>
  <c r="R563" i="12" l="1"/>
  <c r="S562" i="12" s="1"/>
  <c r="T563" i="12" s="1"/>
  <c r="R564" i="12" l="1"/>
  <c r="S563" i="12" s="1"/>
  <c r="T564" i="12" s="1"/>
  <c r="R565" i="12" l="1"/>
  <c r="S564" i="12" s="1"/>
  <c r="T565" i="12" s="1"/>
  <c r="R566" i="12" l="1"/>
  <c r="S565" i="12" s="1"/>
  <c r="T566" i="12" s="1"/>
  <c r="R567" i="12" l="1"/>
  <c r="S566" i="12"/>
  <c r="T567" i="12" s="1"/>
  <c r="R568" i="12" l="1"/>
  <c r="S567" i="12" s="1"/>
  <c r="T568" i="12" s="1"/>
  <c r="R569" i="12" l="1"/>
  <c r="S568" i="12"/>
  <c r="T569" i="12" s="1"/>
  <c r="R570" i="12" l="1"/>
  <c r="S569" i="12" s="1"/>
  <c r="T570" i="12" s="1"/>
  <c r="R571" i="12" l="1"/>
  <c r="S570" i="12" s="1"/>
  <c r="T571" i="12" s="1"/>
  <c r="R572" i="12" l="1"/>
  <c r="S571" i="12" s="1"/>
  <c r="T572" i="12" s="1"/>
  <c r="R573" i="12" l="1"/>
  <c r="S572" i="12" s="1"/>
  <c r="T573" i="12" s="1"/>
  <c r="R574" i="12" l="1"/>
  <c r="S573" i="12" s="1"/>
  <c r="T574" i="12" s="1"/>
  <c r="R575" i="12" l="1"/>
  <c r="S574" i="12" s="1"/>
  <c r="T575" i="12" s="1"/>
  <c r="R576" i="12" l="1"/>
  <c r="S575" i="12" s="1"/>
  <c r="T576" i="12" s="1"/>
  <c r="R577" i="12" l="1"/>
  <c r="S576" i="12" s="1"/>
  <c r="T577" i="12" s="1"/>
  <c r="R578" i="12" l="1"/>
  <c r="S577" i="12" s="1"/>
  <c r="T578" i="12" s="1"/>
  <c r="R579" i="12" l="1"/>
  <c r="S578" i="12" s="1"/>
  <c r="T579" i="12" s="1"/>
  <c r="R580" i="12" l="1"/>
  <c r="S579" i="12" s="1"/>
  <c r="T580" i="12" s="1"/>
  <c r="R581" i="12" l="1"/>
  <c r="S580" i="12" s="1"/>
  <c r="T581" i="12" s="1"/>
  <c r="R582" i="12" l="1"/>
  <c r="S581" i="12" s="1"/>
  <c r="T582" i="12" s="1"/>
  <c r="R583" i="12" l="1"/>
  <c r="S582" i="12" s="1"/>
  <c r="T583" i="12" s="1"/>
  <c r="R584" i="12" l="1"/>
  <c r="S583" i="12"/>
  <c r="T584" i="12" s="1"/>
  <c r="R585" i="12" l="1"/>
  <c r="S584" i="12" s="1"/>
  <c r="T585" i="12" s="1"/>
  <c r="R586" i="12" l="1"/>
  <c r="S585" i="12" s="1"/>
  <c r="T586" i="12" s="1"/>
  <c r="R587" i="12" l="1"/>
  <c r="S586" i="12" s="1"/>
  <c r="T587" i="12" s="1"/>
  <c r="R588" i="12" l="1"/>
  <c r="S587" i="12" s="1"/>
  <c r="T588" i="12" s="1"/>
  <c r="R589" i="12" l="1"/>
  <c r="S588" i="12" s="1"/>
  <c r="T589" i="12" s="1"/>
  <c r="R590" i="12" l="1"/>
  <c r="S589" i="12" s="1"/>
  <c r="T590" i="12" s="1"/>
  <c r="R591" i="12" l="1"/>
  <c r="S590" i="12" s="1"/>
  <c r="T591" i="12" s="1"/>
  <c r="R592" i="12" l="1"/>
  <c r="S591" i="12" s="1"/>
  <c r="T592" i="12" s="1"/>
  <c r="R593" i="12" l="1"/>
  <c r="S592" i="12" s="1"/>
  <c r="T593" i="12" s="1"/>
  <c r="R594" i="12" l="1"/>
  <c r="S593" i="12" s="1"/>
  <c r="T594" i="12" s="1"/>
  <c r="R595" i="12" l="1"/>
  <c r="S594" i="12" s="1"/>
  <c r="T595" i="12" s="1"/>
  <c r="R596" i="12" l="1"/>
  <c r="S595" i="12"/>
  <c r="T596" i="12" s="1"/>
  <c r="R597" i="12" l="1"/>
  <c r="S596" i="12" s="1"/>
  <c r="T597" i="12" s="1"/>
  <c r="R598" i="12" l="1"/>
  <c r="S597" i="12"/>
  <c r="T598" i="12" s="1"/>
  <c r="R599" i="12" l="1"/>
  <c r="S598" i="12" s="1"/>
  <c r="T599" i="12" s="1"/>
  <c r="R600" i="12" l="1"/>
  <c r="S599" i="12" s="1"/>
  <c r="T600" i="12" s="1"/>
  <c r="R601" i="12" l="1"/>
  <c r="S600" i="12"/>
  <c r="T601" i="12" s="1"/>
  <c r="R602" i="12" l="1"/>
  <c r="S601" i="12" s="1"/>
  <c r="T602" i="12" s="1"/>
  <c r="R603" i="12" l="1"/>
  <c r="S602" i="12" s="1"/>
  <c r="T603" i="12" s="1"/>
  <c r="R604" i="12" l="1"/>
  <c r="S603" i="12"/>
  <c r="T604" i="12" s="1"/>
  <c r="R605" i="12" l="1"/>
  <c r="S604" i="12" s="1"/>
  <c r="T605" i="12" s="1"/>
  <c r="R606" i="12" l="1"/>
  <c r="S605" i="12" s="1"/>
  <c r="T606" i="12" s="1"/>
  <c r="R607" i="12" l="1"/>
  <c r="S606" i="12" s="1"/>
  <c r="T607" i="12" s="1"/>
  <c r="R608" i="12" l="1"/>
  <c r="S607" i="12"/>
  <c r="T608" i="12" s="1"/>
  <c r="R609" i="12" l="1"/>
  <c r="S608" i="12" s="1"/>
  <c r="T609" i="12" s="1"/>
  <c r="R610" i="12" l="1"/>
  <c r="S609" i="12" s="1"/>
  <c r="T610" i="12" s="1"/>
  <c r="R611" i="12" l="1"/>
  <c r="S610" i="12"/>
  <c r="T611" i="12" s="1"/>
  <c r="R612" i="12" l="1"/>
  <c r="S611" i="12" s="1"/>
  <c r="T612" i="12" s="1"/>
  <c r="R613" i="12" l="1"/>
  <c r="S612" i="12"/>
  <c r="T613" i="12" s="1"/>
  <c r="R614" i="12" l="1"/>
  <c r="S613" i="12" s="1"/>
  <c r="T614" i="12" s="1"/>
  <c r="R615" i="12" l="1"/>
  <c r="S614" i="12" s="1"/>
  <c r="T615" i="12" s="1"/>
  <c r="R616" i="12" l="1"/>
  <c r="S615" i="12" s="1"/>
  <c r="T616" i="12" s="1"/>
  <c r="R617" i="12" l="1"/>
  <c r="S616" i="12" s="1"/>
  <c r="T617" i="12" s="1"/>
  <c r="R618" i="12" l="1"/>
  <c r="S617" i="12" s="1"/>
  <c r="T618" i="12" s="1"/>
  <c r="R619" i="12" l="1"/>
  <c r="S618" i="12" s="1"/>
  <c r="T619" i="12" s="1"/>
  <c r="R620" i="12" l="1"/>
  <c r="S619" i="12" s="1"/>
  <c r="T620" i="12" s="1"/>
  <c r="R621" i="12" l="1"/>
  <c r="S620" i="12" s="1"/>
  <c r="T621" i="12" s="1"/>
  <c r="R622" i="12" l="1"/>
  <c r="S621" i="12" s="1"/>
  <c r="T622" i="12" s="1"/>
  <c r="R623" i="12" l="1"/>
  <c r="S622" i="12" s="1"/>
  <c r="T623" i="12" s="1"/>
  <c r="R624" i="12" l="1"/>
  <c r="S623" i="12" s="1"/>
  <c r="T624" i="12" s="1"/>
  <c r="R625" i="12" l="1"/>
  <c r="S624" i="12" s="1"/>
  <c r="T625" i="12" s="1"/>
  <c r="R626" i="12" l="1"/>
  <c r="S625" i="12" s="1"/>
  <c r="T626" i="12" s="1"/>
  <c r="R627" i="12" l="1"/>
  <c r="S626" i="12" s="1"/>
  <c r="T627" i="12" s="1"/>
  <c r="R628" i="12" l="1"/>
  <c r="S627" i="12" s="1"/>
  <c r="T628" i="12" s="1"/>
  <c r="R629" i="12" l="1"/>
  <c r="S628" i="12" s="1"/>
  <c r="T629" i="12" s="1"/>
  <c r="R630" i="12" l="1"/>
  <c r="S629" i="12" s="1"/>
  <c r="T630" i="12" s="1"/>
  <c r="R631" i="12" l="1"/>
  <c r="S630" i="12" s="1"/>
  <c r="T631" i="12" s="1"/>
  <c r="R632" i="12" l="1"/>
  <c r="S631" i="12" s="1"/>
  <c r="T632" i="12" s="1"/>
  <c r="R633" i="12" l="1"/>
  <c r="S632" i="12" s="1"/>
  <c r="T633" i="12" s="1"/>
  <c r="R634" i="12" l="1"/>
  <c r="S633" i="12" s="1"/>
  <c r="T634" i="12" s="1"/>
  <c r="R635" i="12" l="1"/>
  <c r="S634" i="12" s="1"/>
  <c r="T635" i="12" s="1"/>
  <c r="R636" i="12" l="1"/>
  <c r="S635" i="12" s="1"/>
  <c r="T636" i="12" s="1"/>
  <c r="R637" i="12" l="1"/>
  <c r="S636" i="12" s="1"/>
  <c r="T637" i="12" s="1"/>
  <c r="R638" i="12" l="1"/>
  <c r="S637" i="12" s="1"/>
  <c r="T638" i="12" s="1"/>
  <c r="R639" i="12" l="1"/>
  <c r="S638" i="12"/>
  <c r="T639" i="12" s="1"/>
  <c r="R640" i="12" l="1"/>
  <c r="S639" i="12"/>
  <c r="T640" i="12" s="1"/>
  <c r="R641" i="12" l="1"/>
  <c r="S640" i="12"/>
  <c r="T641" i="12" s="1"/>
  <c r="R642" i="12" l="1"/>
  <c r="S641" i="12"/>
  <c r="T642" i="12" s="1"/>
  <c r="R643" i="12" l="1"/>
  <c r="S642" i="12"/>
  <c r="T643" i="12" s="1"/>
  <c r="R644" i="12" l="1"/>
  <c r="S643" i="12"/>
  <c r="T644" i="12" s="1"/>
  <c r="R645" i="12" l="1"/>
  <c r="S644" i="12"/>
  <c r="T645" i="12" s="1"/>
  <c r="R646" i="12" l="1"/>
  <c r="S645" i="12"/>
  <c r="T646" i="12" s="1"/>
  <c r="R647" i="12" l="1"/>
  <c r="S646" i="12"/>
  <c r="T647" i="12" s="1"/>
  <c r="R648" i="12" l="1"/>
  <c r="S647" i="12"/>
  <c r="T648" i="12" s="1"/>
  <c r="R649" i="12" l="1"/>
  <c r="S648" i="12"/>
  <c r="T649" i="12" s="1"/>
  <c r="R650" i="12" l="1"/>
  <c r="S649" i="12"/>
  <c r="T650" i="12" s="1"/>
  <c r="R651" i="12" l="1"/>
  <c r="S650" i="12"/>
  <c r="T651" i="12" s="1"/>
  <c r="R652" i="12" l="1"/>
  <c r="S651" i="12"/>
  <c r="T652" i="12" s="1"/>
  <c r="R653" i="12" l="1"/>
  <c r="S652" i="12"/>
  <c r="T653" i="12" s="1"/>
  <c r="R654" i="12" l="1"/>
  <c r="S653" i="12"/>
  <c r="T654" i="12" s="1"/>
  <c r="R655" i="12" l="1"/>
  <c r="S654" i="12"/>
  <c r="T655" i="12" s="1"/>
  <c r="R656" i="12" l="1"/>
  <c r="S655" i="12"/>
  <c r="T656" i="12" s="1"/>
  <c r="R657" i="12" l="1"/>
  <c r="S656" i="12"/>
  <c r="T657" i="12" s="1"/>
  <c r="R658" i="12" l="1"/>
  <c r="S657" i="12"/>
  <c r="T658" i="12" s="1"/>
  <c r="R659" i="12" l="1"/>
  <c r="S658" i="12"/>
  <c r="T659" i="12" s="1"/>
  <c r="R660" i="12" l="1"/>
  <c r="S659" i="12"/>
  <c r="T660" i="12" s="1"/>
  <c r="R661" i="12" l="1"/>
  <c r="S660" i="12" s="1"/>
  <c r="T661" i="12" s="1"/>
  <c r="R662" i="12" l="1"/>
  <c r="S661" i="12" s="1"/>
  <c r="T662" i="12" s="1"/>
  <c r="R663" i="12" l="1"/>
  <c r="S662" i="12" s="1"/>
  <c r="T663" i="12" s="1"/>
  <c r="R664" i="12" l="1"/>
  <c r="S663" i="12" s="1"/>
  <c r="T664" i="12" s="1"/>
  <c r="R665" i="12" l="1"/>
  <c r="S664" i="12" s="1"/>
  <c r="T665" i="12" s="1"/>
  <c r="R666" i="12" l="1"/>
  <c r="S665" i="12" s="1"/>
  <c r="T666" i="12" s="1"/>
  <c r="R667" i="12" l="1"/>
  <c r="S666" i="12" s="1"/>
  <c r="T667" i="12" s="1"/>
  <c r="R668" i="12" l="1"/>
  <c r="S667" i="12" s="1"/>
  <c r="T668" i="12" s="1"/>
  <c r="R669" i="12" l="1"/>
  <c r="S668" i="12" s="1"/>
  <c r="T669" i="12" s="1"/>
  <c r="R670" i="12" l="1"/>
  <c r="S669" i="12" s="1"/>
  <c r="T670" i="12" s="1"/>
  <c r="R671" i="12" l="1"/>
  <c r="S670" i="12" s="1"/>
  <c r="T671" i="12" s="1"/>
  <c r="R672" i="12" l="1"/>
  <c r="S671" i="12"/>
  <c r="T672" i="12" s="1"/>
  <c r="R673" i="12" l="1"/>
  <c r="S672" i="12" s="1"/>
  <c r="T673" i="12" s="1"/>
  <c r="R674" i="12" l="1"/>
  <c r="S673" i="12" s="1"/>
  <c r="T674" i="12" s="1"/>
  <c r="R675" i="12" l="1"/>
  <c r="S674" i="12" s="1"/>
  <c r="T675" i="12" s="1"/>
  <c r="R676" i="12" l="1"/>
  <c r="S675" i="12"/>
  <c r="T676" i="12" s="1"/>
  <c r="R677" i="12" l="1"/>
  <c r="S676" i="12"/>
  <c r="T677" i="12" s="1"/>
  <c r="R678" i="12" l="1"/>
  <c r="S677" i="12"/>
  <c r="T678" i="12" s="1"/>
  <c r="R679" i="12" l="1"/>
  <c r="S678" i="12"/>
  <c r="T679" i="12" s="1"/>
  <c r="R680" i="12" l="1"/>
  <c r="S679" i="12"/>
  <c r="T680" i="12" s="1"/>
  <c r="R681" i="12" l="1"/>
  <c r="S680" i="12"/>
  <c r="T681" i="12" s="1"/>
  <c r="R682" i="12" l="1"/>
  <c r="S681" i="12"/>
  <c r="T682" i="12" s="1"/>
  <c r="R683" i="12" l="1"/>
  <c r="S682" i="12"/>
  <c r="T683" i="12" s="1"/>
  <c r="R684" i="12" l="1"/>
  <c r="S683" i="12"/>
  <c r="T684" i="12" s="1"/>
  <c r="R685" i="12" l="1"/>
  <c r="S684" i="12"/>
  <c r="T685" i="12" s="1"/>
  <c r="R686" i="12" l="1"/>
  <c r="S685" i="12" s="1"/>
  <c r="T686" i="12" s="1"/>
  <c r="R687" i="12" l="1"/>
  <c r="S686" i="12" s="1"/>
  <c r="T687" i="12" s="1"/>
  <c r="R688" i="12" l="1"/>
  <c r="R689" i="12" l="1"/>
  <c r="S687" i="12"/>
  <c r="T688" i="12" s="1"/>
  <c r="R690" i="12" l="1"/>
  <c r="S688" i="12"/>
  <c r="T689" i="12" s="1"/>
  <c r="R691" i="12" l="1"/>
  <c r="S689" i="12"/>
  <c r="T690" i="12" s="1"/>
  <c r="R692" i="12" l="1"/>
  <c r="S690" i="12"/>
  <c r="T691" i="12" s="1"/>
  <c r="R693" i="12" l="1"/>
  <c r="S691" i="12"/>
  <c r="T692" i="12" s="1"/>
  <c r="R694" i="12" l="1"/>
  <c r="S692" i="12"/>
  <c r="T693" i="12" s="1"/>
  <c r="R695" i="12" l="1"/>
  <c r="S693" i="12"/>
  <c r="T694" i="12" s="1"/>
  <c r="R696" i="12" l="1"/>
  <c r="S694" i="12"/>
  <c r="T695" i="12" s="1"/>
  <c r="R697" i="12" l="1"/>
  <c r="S695" i="12"/>
  <c r="T696" i="12" s="1"/>
  <c r="R698" i="12" l="1"/>
  <c r="S696" i="12"/>
  <c r="T697" i="12" s="1"/>
  <c r="R699" i="12" l="1"/>
  <c r="S697" i="12"/>
  <c r="T698" i="12" s="1"/>
  <c r="R700" i="12" l="1"/>
  <c r="S698" i="12"/>
  <c r="T699" i="12" s="1"/>
  <c r="R701" i="12" l="1"/>
  <c r="S699" i="12"/>
  <c r="T700" i="12" s="1"/>
  <c r="R702" i="12" l="1"/>
  <c r="S700" i="12"/>
  <c r="T701" i="12" s="1"/>
  <c r="R703" i="12" l="1"/>
  <c r="S701" i="12"/>
  <c r="T702" i="12" s="1"/>
  <c r="R704" i="12" l="1"/>
  <c r="S702" i="12"/>
  <c r="T703" i="12" s="1"/>
  <c r="R705" i="12" l="1"/>
  <c r="S703" i="12"/>
  <c r="T704" i="12" s="1"/>
  <c r="R706" i="12" l="1"/>
  <c r="S704" i="12"/>
  <c r="T705" i="12" s="1"/>
  <c r="R707" i="12" l="1"/>
  <c r="S705" i="12"/>
  <c r="T706" i="12" s="1"/>
  <c r="R708" i="12" l="1"/>
  <c r="S706" i="12"/>
  <c r="T707" i="12" s="1"/>
  <c r="R709" i="12" l="1"/>
  <c r="S707" i="12"/>
  <c r="T708" i="12" s="1"/>
  <c r="R710" i="12" l="1"/>
  <c r="S708" i="12"/>
  <c r="T709" i="12" s="1"/>
  <c r="R711" i="12" l="1"/>
  <c r="S709" i="12"/>
  <c r="T710" i="12" s="1"/>
  <c r="R712" i="12" l="1"/>
  <c r="S710" i="12"/>
  <c r="T711" i="12" s="1"/>
  <c r="R713" i="12" l="1"/>
  <c r="S711" i="12"/>
  <c r="T712" i="12" s="1"/>
  <c r="R714" i="12" l="1"/>
  <c r="S712" i="12"/>
  <c r="T713" i="12" s="1"/>
  <c r="R715" i="12" l="1"/>
  <c r="S713" i="12"/>
  <c r="T714" i="12" s="1"/>
  <c r="R716" i="12" l="1"/>
  <c r="S714" i="12"/>
  <c r="T715" i="12" s="1"/>
  <c r="R717" i="12" l="1"/>
  <c r="S715" i="12"/>
  <c r="T716" i="12" s="1"/>
  <c r="R718" i="12" l="1"/>
  <c r="S716" i="12"/>
  <c r="T717" i="12" s="1"/>
  <c r="R719" i="12" l="1"/>
  <c r="S717" i="12"/>
  <c r="T718" i="12" s="1"/>
  <c r="R720" i="12" l="1"/>
  <c r="S718" i="12"/>
  <c r="T719" i="12" s="1"/>
  <c r="R721" i="12" l="1"/>
  <c r="S719" i="12"/>
  <c r="T720" i="12" s="1"/>
  <c r="R722" i="12" l="1"/>
  <c r="S720" i="12"/>
  <c r="T721" i="12" s="1"/>
  <c r="R723" i="12" l="1"/>
  <c r="S721" i="12"/>
  <c r="T722" i="12" s="1"/>
  <c r="R724" i="12" l="1"/>
  <c r="S722" i="12"/>
  <c r="T723" i="12" s="1"/>
  <c r="R725" i="12" l="1"/>
  <c r="S723" i="12"/>
  <c r="T724" i="12" s="1"/>
  <c r="R726" i="12" l="1"/>
  <c r="S724" i="12"/>
  <c r="T725" i="12" s="1"/>
  <c r="R727" i="12" l="1"/>
  <c r="S725" i="12"/>
  <c r="T726" i="12" s="1"/>
  <c r="R728" i="12" l="1"/>
  <c r="S726" i="12"/>
  <c r="T727" i="12" s="1"/>
  <c r="R729" i="12" l="1"/>
  <c r="S727" i="12"/>
  <c r="T728" i="12" s="1"/>
  <c r="R730" i="12" l="1"/>
  <c r="S728" i="12"/>
  <c r="T729" i="12" s="1"/>
  <c r="R731" i="12" l="1"/>
  <c r="S729" i="12"/>
  <c r="T730" i="12" s="1"/>
  <c r="R732" i="12" l="1"/>
  <c r="S730" i="12"/>
  <c r="T731" i="12" s="1"/>
  <c r="R733" i="12" l="1"/>
  <c r="S731" i="12"/>
  <c r="T732" i="12" s="1"/>
  <c r="R734" i="12" l="1"/>
  <c r="S732" i="12"/>
  <c r="T733" i="12" s="1"/>
  <c r="R735" i="12" l="1"/>
  <c r="S733" i="12"/>
  <c r="T734" i="12" s="1"/>
  <c r="R736" i="12" l="1"/>
  <c r="S734" i="12"/>
  <c r="T735" i="12" s="1"/>
  <c r="R737" i="12" l="1"/>
  <c r="S735" i="12"/>
  <c r="T736" i="12" s="1"/>
  <c r="R738" i="12" l="1"/>
  <c r="S736" i="12"/>
  <c r="T737" i="12" s="1"/>
  <c r="R739" i="12" l="1"/>
  <c r="S737" i="12"/>
  <c r="T738" i="12" s="1"/>
  <c r="R740" i="12" l="1"/>
  <c r="S738" i="12"/>
  <c r="T739" i="12" s="1"/>
  <c r="R741" i="12" l="1"/>
  <c r="S739" i="12"/>
  <c r="T740" i="12" s="1"/>
  <c r="R742" i="12" l="1"/>
  <c r="S740" i="12"/>
  <c r="T741" i="12" s="1"/>
  <c r="R743" i="12" l="1"/>
  <c r="S741" i="12"/>
  <c r="T742" i="12" s="1"/>
  <c r="R744" i="12" l="1"/>
  <c r="S742" i="12"/>
  <c r="T743" i="12" s="1"/>
  <c r="R745" i="12" l="1"/>
  <c r="S743" i="12"/>
  <c r="T744" i="12" s="1"/>
  <c r="R746" i="12" l="1"/>
  <c r="S744" i="12"/>
  <c r="T745" i="12" s="1"/>
  <c r="R747" i="12" l="1"/>
  <c r="S745" i="12"/>
  <c r="T746" i="12" s="1"/>
  <c r="R748" i="12" l="1"/>
  <c r="S746" i="12"/>
  <c r="T747" i="12" s="1"/>
  <c r="R749" i="12" l="1"/>
  <c r="S747" i="12"/>
  <c r="T748" i="12" s="1"/>
  <c r="R750" i="12" l="1"/>
  <c r="S748" i="12"/>
  <c r="T749" i="12" s="1"/>
  <c r="R751" i="12" l="1"/>
  <c r="S750" i="12" s="1"/>
  <c r="S749" i="12"/>
  <c r="T750" i="12" s="1"/>
  <c r="T751" i="12" l="1"/>
  <c r="R752" i="12"/>
  <c r="S751" i="12" s="1"/>
  <c r="T752" i="12" s="1"/>
  <c r="R753" i="12" l="1"/>
  <c r="R754" i="12" l="1"/>
  <c r="S752" i="12"/>
  <c r="T753" i="12" s="1"/>
  <c r="R755" i="12" l="1"/>
  <c r="S753" i="12"/>
  <c r="T754" i="12" s="1"/>
  <c r="R756" i="12" l="1"/>
  <c r="S754" i="12"/>
  <c r="T755" i="12" s="1"/>
  <c r="R757" i="12" l="1"/>
  <c r="S755" i="12"/>
  <c r="T756" i="12" s="1"/>
  <c r="R758" i="12" l="1"/>
  <c r="S756" i="12"/>
  <c r="T757" i="12" s="1"/>
  <c r="R759" i="12" l="1"/>
  <c r="S757" i="12"/>
  <c r="T758" i="12" s="1"/>
  <c r="R760" i="12" l="1"/>
  <c r="S758" i="12"/>
  <c r="T759" i="12" s="1"/>
  <c r="R761" i="12" l="1"/>
  <c r="S759" i="12"/>
  <c r="T760" i="12" s="1"/>
  <c r="R762" i="12" l="1"/>
  <c r="U3" i="12"/>
  <c r="V3" i="12" s="1"/>
  <c r="X3" i="12" s="1"/>
  <c r="S760" i="12"/>
  <c r="T761" i="12" s="1"/>
  <c r="R763" i="12" l="1"/>
  <c r="S761" i="12"/>
  <c r="T762" i="12" s="1"/>
  <c r="R764" i="12" l="1"/>
  <c r="S762" i="12"/>
  <c r="T763" i="12" s="1"/>
  <c r="R765" i="12" l="1"/>
  <c r="S763" i="12"/>
  <c r="T764" i="12" s="1"/>
  <c r="R766" i="12" l="1"/>
  <c r="S764" i="12"/>
  <c r="T765" i="12" s="1"/>
  <c r="R767" i="12" l="1"/>
  <c r="S765" i="12"/>
  <c r="T766" i="12" s="1"/>
  <c r="R768" i="12" l="1"/>
  <c r="S766" i="12"/>
  <c r="T767" i="12" s="1"/>
  <c r="R769" i="12" l="1"/>
  <c r="S769" i="12" s="1"/>
  <c r="S767" i="12"/>
  <c r="T768" i="12" s="1"/>
  <c r="S773" i="12" l="1"/>
  <c r="S768" i="12"/>
  <c r="T769" i="12" s="1"/>
</calcChain>
</file>

<file path=xl/comments1.xml><?xml version="1.0" encoding="utf-8"?>
<comments xmlns="http://schemas.openxmlformats.org/spreadsheetml/2006/main">
  <authors>
    <author>Windows User</author>
  </authors>
  <commentList>
    <comment ref="L2" authorId="0" shapeId="0">
      <text>
        <r>
          <rPr>
            <b/>
            <sz val="9"/>
            <color indexed="81"/>
            <rFont val="Tahoma"/>
            <family val="2"/>
          </rPr>
          <t xml:space="preserve">Windows User
</t>
        </r>
        <r>
          <rPr>
            <b/>
            <sz val="14"/>
            <color indexed="81"/>
            <rFont val="Tahoma"/>
            <family val="2"/>
          </rPr>
          <t xml:space="preserve">TOTAL DEL MES
</t>
        </r>
      </text>
    </comment>
    <comment ref="L280" authorId="0" shapeId="0">
      <text>
        <r>
          <rPr>
            <b/>
            <sz val="9"/>
            <color indexed="81"/>
            <rFont val="Tahoma"/>
            <family val="2"/>
          </rPr>
          <t>Windows User:</t>
        </r>
        <r>
          <rPr>
            <sz val="9"/>
            <color indexed="81"/>
            <rFont val="Tahoma"/>
            <family val="2"/>
          </rPr>
          <t xml:space="preserve">
total mes = 0,5 x 2 = 1 hora
</t>
        </r>
      </text>
    </comment>
    <comment ref="M467" authorId="0" shapeId="0">
      <text>
        <r>
          <rPr>
            <b/>
            <sz val="9"/>
            <color indexed="81"/>
            <rFont val="Tahoma"/>
            <family val="2"/>
          </rPr>
          <t>Windows User:</t>
        </r>
        <r>
          <rPr>
            <sz val="9"/>
            <color indexed="81"/>
            <rFont val="Tahoma"/>
            <family val="2"/>
          </rPr>
          <t xml:space="preserve">
10 MINUTOS POR CADA GRIFO
367/12=30 GRIFOS
TARDARIA 5 HORAS AL MES
</t>
        </r>
      </text>
    </comment>
  </commentList>
</comments>
</file>

<file path=xl/sharedStrings.xml><?xml version="1.0" encoding="utf-8"?>
<sst xmlns="http://schemas.openxmlformats.org/spreadsheetml/2006/main" count="2822" uniqueCount="898">
  <si>
    <t>AN-IEL-0139</t>
  </si>
  <si>
    <t>AN-IEL-0140</t>
  </si>
  <si>
    <t>AN-IEL-0141</t>
  </si>
  <si>
    <t>AN-IEL-0142</t>
  </si>
  <si>
    <t>AN-IEL-0143</t>
  </si>
  <si>
    <t>AN-IEL-0144</t>
  </si>
  <si>
    <t>AN-IEL-0145</t>
  </si>
  <si>
    <t>AN-IEL-0146</t>
  </si>
  <si>
    <t>AN-IEL-0148</t>
  </si>
  <si>
    <t>AN-IEL-0150</t>
  </si>
  <si>
    <t>AN-IEL-0165</t>
  </si>
  <si>
    <t>AN-IEL-0166</t>
  </si>
  <si>
    <t>AN-IEL-0171</t>
  </si>
  <si>
    <t>AN-IEL-0172</t>
  </si>
  <si>
    <t>AN-IEL-0173</t>
  </si>
  <si>
    <t>AN-IEL-0175</t>
  </si>
  <si>
    <t>AN-IEL-0176</t>
  </si>
  <si>
    <t>AN-IEL-0177</t>
  </si>
  <si>
    <t>AN-IEL-0178</t>
  </si>
  <si>
    <t>AN-IEL-0179</t>
  </si>
  <si>
    <t>AN-IEL-0180</t>
  </si>
  <si>
    <t>AN-IEL-0181</t>
  </si>
  <si>
    <t>AN-IEL-0184</t>
  </si>
  <si>
    <t>AN-IEL-0185</t>
  </si>
  <si>
    <t>AN-IEL-0186</t>
  </si>
  <si>
    <t>AN-IEL-0187</t>
  </si>
  <si>
    <t>AN-IEL-0197</t>
  </si>
  <si>
    <t>AN-IEL-0198</t>
  </si>
  <si>
    <t>AN-IEL-0200</t>
  </si>
  <si>
    <t>AN-IEL-0201</t>
  </si>
  <si>
    <t>AN-IEL-0212</t>
  </si>
  <si>
    <t>AN-IEL-0213</t>
  </si>
  <si>
    <t>AN-IEL-0214</t>
  </si>
  <si>
    <t>AN-IEL-0215</t>
  </si>
  <si>
    <t>AN-IEL-0216</t>
  </si>
  <si>
    <t>AN-IEL-0237</t>
  </si>
  <si>
    <t>AN-IEL-0241</t>
  </si>
  <si>
    <t>AN-IEL-0242</t>
  </si>
  <si>
    <t>AN-IEL-0243</t>
  </si>
  <si>
    <t>AN-IEL-0244</t>
  </si>
  <si>
    <t>AN-IEL-0248</t>
  </si>
  <si>
    <t>AN-IEL-0249</t>
  </si>
  <si>
    <t>AN-IEL-0250</t>
  </si>
  <si>
    <t>AN-IEL-0251</t>
  </si>
  <si>
    <t>AN-IEL-0252</t>
  </si>
  <si>
    <t>AN-IEL-0253</t>
  </si>
  <si>
    <t>AN-IEL-0254</t>
  </si>
  <si>
    <t>AN-IEL-0255</t>
  </si>
  <si>
    <t>AN-IEL-0256</t>
  </si>
  <si>
    <t>AN-IEL-0258</t>
  </si>
  <si>
    <t>AN-IEL-0259</t>
  </si>
  <si>
    <t>AN-IEL-0260</t>
  </si>
  <si>
    <t>AN-IEL-0261</t>
  </si>
  <si>
    <t>AN-IHI-0001</t>
  </si>
  <si>
    <t>AN-IHI-0002</t>
  </si>
  <si>
    <t>AN-IHI-0003</t>
  </si>
  <si>
    <t>AN-IHI-0004</t>
  </si>
  <si>
    <t>AN-IHI-0005</t>
  </si>
  <si>
    <t>AN-IHI-0006</t>
  </si>
  <si>
    <t>AN-IHI-0007</t>
  </si>
  <si>
    <t>AN-IHI-0008</t>
  </si>
  <si>
    <t>AN-IHI-0009</t>
  </si>
  <si>
    <t>AN-IHI-0010</t>
  </si>
  <si>
    <t>AN-IHI-0011</t>
  </si>
  <si>
    <t>AN-IHI-0012</t>
  </si>
  <si>
    <t>AN-IHI-0013</t>
  </si>
  <si>
    <t>AN-IHI-0014</t>
  </si>
  <si>
    <t>AN-IHI-0015</t>
  </si>
  <si>
    <t>AN-IHI-0016</t>
  </si>
  <si>
    <t>AN-IHI-0017</t>
  </si>
  <si>
    <t>AN-IHI-0018</t>
  </si>
  <si>
    <t>AN-IHI-0019</t>
  </si>
  <si>
    <t>AN-IHI-0020</t>
  </si>
  <si>
    <t>AN-IHI-0021</t>
  </si>
  <si>
    <t>AN-IHI-0022</t>
  </si>
  <si>
    <t>AN-IHI-0023</t>
  </si>
  <si>
    <t>AN-IHI-0024</t>
  </si>
  <si>
    <t>AN-IHI-0025</t>
  </si>
  <si>
    <t>AN-IHI-0027</t>
  </si>
  <si>
    <t>AN-IHI-0051</t>
  </si>
  <si>
    <t>AN-IHI-0052</t>
  </si>
  <si>
    <t>AN-PCA-0001</t>
  </si>
  <si>
    <t>AN-PCA-0002</t>
  </si>
  <si>
    <t>AN-PCA-0003</t>
  </si>
  <si>
    <t>AN-PCA-0004</t>
  </si>
  <si>
    <t>AN-PCA-0005</t>
  </si>
  <si>
    <t>AN-PCA-0006</t>
  </si>
  <si>
    <t>AN-PCA-0007</t>
  </si>
  <si>
    <t>AN-PCA-0008</t>
  </si>
  <si>
    <t>AN-PCA-0011</t>
  </si>
  <si>
    <t>AN-PCA-0012</t>
  </si>
  <si>
    <t>AN-PCA-0013</t>
  </si>
  <si>
    <t>AN-PCA-0014</t>
  </si>
  <si>
    <t>AN-PCA-0016</t>
  </si>
  <si>
    <t>AN-PFR-0001</t>
  </si>
  <si>
    <t>AN-PFR-0002</t>
  </si>
  <si>
    <t>AN-PFR-0004</t>
  </si>
  <si>
    <t>AN-PFR-0005</t>
  </si>
  <si>
    <t>AN-PFR-0006</t>
  </si>
  <si>
    <t>AN-PFR-0007</t>
  </si>
  <si>
    <t>AN-PFR-0008</t>
  </si>
  <si>
    <t>AN-PFR-0009</t>
  </si>
  <si>
    <t>AN-PFR-0010</t>
  </si>
  <si>
    <t>AN-PFR-0011</t>
  </si>
  <si>
    <t>AN-PFR-0012</t>
  </si>
  <si>
    <t>AN-PFR-0013</t>
  </si>
  <si>
    <t>AN-PFR-0014</t>
  </si>
  <si>
    <t>AN-PFR-0015</t>
  </si>
  <si>
    <t>AN-PFR-0019</t>
  </si>
  <si>
    <t>AN-PFR-0020</t>
  </si>
  <si>
    <t>AN-PFR-0021</t>
  </si>
  <si>
    <t>AN-PFR-0022</t>
  </si>
  <si>
    <t>AN-PFR-0023</t>
  </si>
  <si>
    <t>AN-PFR-0024</t>
  </si>
  <si>
    <t>AN-PFR-0025</t>
  </si>
  <si>
    <t>AN-PFR-0026</t>
  </si>
  <si>
    <t>AN-PFR-0027</t>
  </si>
  <si>
    <t>AN-PFR-0028</t>
  </si>
  <si>
    <t>AN-PFR-0029</t>
  </si>
  <si>
    <t>AN-PFR-0031</t>
  </si>
  <si>
    <t>AN-PFR-0032</t>
  </si>
  <si>
    <t>AN-TNE-0001</t>
  </si>
  <si>
    <t>AN-CON-0064</t>
  </si>
  <si>
    <t>AN-CON-0065</t>
  </si>
  <si>
    <t>AN-CON-0066</t>
  </si>
  <si>
    <t>AN-CON-0067</t>
  </si>
  <si>
    <t>AN-CON-0071</t>
  </si>
  <si>
    <t>AN-CON-0072</t>
  </si>
  <si>
    <t>AN-CON-0073</t>
  </si>
  <si>
    <t>AN-CON-0074</t>
  </si>
  <si>
    <t>AN-CON-0075</t>
  </si>
  <si>
    <t>AN-CON-0076</t>
  </si>
  <si>
    <t>AN-CON-0077</t>
  </si>
  <si>
    <t>AN-CON-0078</t>
  </si>
  <si>
    <t>AN-CON-0079</t>
  </si>
  <si>
    <t>AN-CON-0080</t>
  </si>
  <si>
    <t>AN-CON-0081</t>
  </si>
  <si>
    <t>AN-CON-0082</t>
  </si>
  <si>
    <t>AN-CON-0083</t>
  </si>
  <si>
    <t>AN-CON-0084</t>
  </si>
  <si>
    <t>AN-CON-0085</t>
  </si>
  <si>
    <t>AN-CON-0086</t>
  </si>
  <si>
    <t>AN-CON-0087</t>
  </si>
  <si>
    <t>AN-CON-0088</t>
  </si>
  <si>
    <t>AN-CON-0089</t>
  </si>
  <si>
    <t>AN-CON-0090</t>
  </si>
  <si>
    <t>AN-CON-0091</t>
  </si>
  <si>
    <t>AN-CON-0092</t>
  </si>
  <si>
    <t>AN-CON-0093</t>
  </si>
  <si>
    <t>AN-CON-0094</t>
  </si>
  <si>
    <t>AN-CON-0095</t>
  </si>
  <si>
    <t>AN-CON-0096</t>
  </si>
  <si>
    <t>AN-CON-0097</t>
  </si>
  <si>
    <t>AN-CON-0098</t>
  </si>
  <si>
    <t>AN-CON-0099</t>
  </si>
  <si>
    <t>AN-CON-0100</t>
  </si>
  <si>
    <t>AN-CON-0101</t>
  </si>
  <si>
    <t>AN-CON-0102</t>
  </si>
  <si>
    <t>AN-CON-0103</t>
  </si>
  <si>
    <t>AN-CON-0104</t>
  </si>
  <si>
    <t>AN-CON-0105</t>
  </si>
  <si>
    <t>AN-CON-0106</t>
  </si>
  <si>
    <t>AN-CON-0107</t>
  </si>
  <si>
    <t>AN-CON-0108</t>
  </si>
  <si>
    <t>AN-CON-0109</t>
  </si>
  <si>
    <t>AN-CON-0110</t>
  </si>
  <si>
    <t>AN-CON-0111</t>
  </si>
  <si>
    <t>AN-CON-0112</t>
  </si>
  <si>
    <t>AN-CON-0113</t>
  </si>
  <si>
    <t>AN-CON-0114</t>
  </si>
  <si>
    <t>AN-CON-0115</t>
  </si>
  <si>
    <t>AN-CON-0116</t>
  </si>
  <si>
    <t>AN-CON-0117</t>
  </si>
  <si>
    <t>AN-CON-0118</t>
  </si>
  <si>
    <t>AN-CON-0119</t>
  </si>
  <si>
    <t>AN-CON-0120</t>
  </si>
  <si>
    <t>AN-CON-0121</t>
  </si>
  <si>
    <t>AN-CON-0122</t>
  </si>
  <si>
    <t>AN-CON-0123</t>
  </si>
  <si>
    <t>AN-CON-0124</t>
  </si>
  <si>
    <t>AN-CON-0125</t>
  </si>
  <si>
    <t>AN-CON-0126</t>
  </si>
  <si>
    <t>AN-CON-0127</t>
  </si>
  <si>
    <t>AN-CON-0128</t>
  </si>
  <si>
    <t>AN-CON-0129</t>
  </si>
  <si>
    <t>AN-CON-0130</t>
  </si>
  <si>
    <t>AN-CON-0131</t>
  </si>
  <si>
    <t>AN-CON-0133</t>
  </si>
  <si>
    <t>AN-CON-0134</t>
  </si>
  <si>
    <t>AN-CON-0135</t>
  </si>
  <si>
    <t>AN-CON-0136</t>
  </si>
  <si>
    <t>AN-CON-0137</t>
  </si>
  <si>
    <t>AN-CON-0138</t>
  </si>
  <si>
    <t>AN-CON-0139</t>
  </si>
  <si>
    <t>AN-CON-0141</t>
  </si>
  <si>
    <t>AN-CON-0142</t>
  </si>
  <si>
    <t>AN-CON-0143</t>
  </si>
  <si>
    <t>AN-CON-0144</t>
  </si>
  <si>
    <t>AN-CON-0145</t>
  </si>
  <si>
    <t>AN-CON-0146</t>
  </si>
  <si>
    <t>AN-CON-0147</t>
  </si>
  <si>
    <t>AN-CON-0148</t>
  </si>
  <si>
    <t>AN-CON-0149</t>
  </si>
  <si>
    <t>AN-CON-0150</t>
  </si>
  <si>
    <t>AN-CON-0151</t>
  </si>
  <si>
    <t>AN-CON-0152</t>
  </si>
  <si>
    <t>AN-CON-0153</t>
  </si>
  <si>
    <t>AN-CON-0154</t>
  </si>
  <si>
    <t>AN-CON-0155</t>
  </si>
  <si>
    <t>AN-CON-0156</t>
  </si>
  <si>
    <t>AN-CON-0157</t>
  </si>
  <si>
    <t>AN-CON-0158</t>
  </si>
  <si>
    <t>AN-CON-0159</t>
  </si>
  <si>
    <t>AN-CON-0160</t>
  </si>
  <si>
    <t>AN-CON-0161</t>
  </si>
  <si>
    <t>AN-CON-0162</t>
  </si>
  <si>
    <t>AN-CON-0163</t>
  </si>
  <si>
    <t>AN-CON-0164</t>
  </si>
  <si>
    <t>AN-CON-0165</t>
  </si>
  <si>
    <t>AN-CON-0166</t>
  </si>
  <si>
    <t>AN-CON-0167</t>
  </si>
  <si>
    <t>AN-CON-0168</t>
  </si>
  <si>
    <t>AN-CON-0169</t>
  </si>
  <si>
    <t>AN-CON-0170</t>
  </si>
  <si>
    <t>AN-CON-0171</t>
  </si>
  <si>
    <t>AN-CON-0172</t>
  </si>
  <si>
    <t>AN-CON-0173</t>
  </si>
  <si>
    <t>AN-CON-0174</t>
  </si>
  <si>
    <t>AN-CON-0175</t>
  </si>
  <si>
    <t>AN-CON-0176</t>
  </si>
  <si>
    <t>AN-CON-0177</t>
  </si>
  <si>
    <t>AN-CON-0178</t>
  </si>
  <si>
    <t>AN-CON-0179</t>
  </si>
  <si>
    <t>AN-CON-0180</t>
  </si>
  <si>
    <t>AN-CON-0181</t>
  </si>
  <si>
    <t>AN-CON-0182</t>
  </si>
  <si>
    <t>AN-CON-0183</t>
  </si>
  <si>
    <t>AN-CON-0185</t>
  </si>
  <si>
    <t>AN-CON-0186</t>
  </si>
  <si>
    <t>AN-CON-0187</t>
  </si>
  <si>
    <t>AN-CON-0188</t>
  </si>
  <si>
    <t>AN-CON-0189</t>
  </si>
  <si>
    <t>AN-CON-0190</t>
  </si>
  <si>
    <t>AN-CON-0191</t>
  </si>
  <si>
    <t>AN-CON-0192</t>
  </si>
  <si>
    <t>AN-CON-0193</t>
  </si>
  <si>
    <t>AN-CON-0194</t>
  </si>
  <si>
    <t>AN-CON-0195</t>
  </si>
  <si>
    <t>AN-CON-0196</t>
  </si>
  <si>
    <t>AN-CON-0197</t>
  </si>
  <si>
    <t>AN-CON-0198</t>
  </si>
  <si>
    <t>AN-CON-0199</t>
  </si>
  <si>
    <t>AN-CON-0200</t>
  </si>
  <si>
    <t>AN-CON-0201</t>
  </si>
  <si>
    <t>AN-CON-0202</t>
  </si>
  <si>
    <t>AN-CON-0203</t>
  </si>
  <si>
    <t>AN-CON-0204</t>
  </si>
  <si>
    <t>AN-CON-0205</t>
  </si>
  <si>
    <t>AN-CON-0206</t>
  </si>
  <si>
    <t>AN-CON-0207</t>
  </si>
  <si>
    <t>AN-CON-0208</t>
  </si>
  <si>
    <t>AN-CON-0209</t>
  </si>
  <si>
    <t>AN-CON-0210</t>
  </si>
  <si>
    <t>AN-CON-0211</t>
  </si>
  <si>
    <t>AN-CON-0212</t>
  </si>
  <si>
    <t>AN-CON-0213</t>
  </si>
  <si>
    <t>AN-CON-0214</t>
  </si>
  <si>
    <t>AN-CON-0215</t>
  </si>
  <si>
    <t>AN-CON-0216</t>
  </si>
  <si>
    <t>AN-CON-0217</t>
  </si>
  <si>
    <t>AN-CON-0218</t>
  </si>
  <si>
    <t>AN-CON-0219</t>
  </si>
  <si>
    <t>AN-CON-0220</t>
  </si>
  <si>
    <t>AN-CON-0221</t>
  </si>
  <si>
    <t>AN-CON-0222</t>
  </si>
  <si>
    <t>AN-CON-0223</t>
  </si>
  <si>
    <t>AN-CON-0224</t>
  </si>
  <si>
    <t>AN-CON-0225</t>
  </si>
  <si>
    <t>AN-CON-0226</t>
  </si>
  <si>
    <t>AN-CON-0227</t>
  </si>
  <si>
    <t>AN-CON-0228</t>
  </si>
  <si>
    <t>AN-CON-0229</t>
  </si>
  <si>
    <t>AN-CON-0230</t>
  </si>
  <si>
    <t>AN-CON-0231</t>
  </si>
  <si>
    <t>AN-CON-0232</t>
  </si>
  <si>
    <t>AN-CON-0233</t>
  </si>
  <si>
    <t>AN-CON-0235</t>
  </si>
  <si>
    <t>AN-CON-0238</t>
  </si>
  <si>
    <t>AN-CON-0239</t>
  </si>
  <si>
    <t>AN-CON-0240</t>
  </si>
  <si>
    <t>AN-CON-0241</t>
  </si>
  <si>
    <t>AN-CON-0242</t>
  </si>
  <si>
    <t>AN-CON-0243</t>
  </si>
  <si>
    <t>AN-CON-0244</t>
  </si>
  <si>
    <t>AN-CON-0245</t>
  </si>
  <si>
    <t>AN-CON-0246</t>
  </si>
  <si>
    <t>AN-CON-0247</t>
  </si>
  <si>
    <t>AN-CON-0248</t>
  </si>
  <si>
    <t>AN-CON-0250</t>
  </si>
  <si>
    <t>AN-CON-0251</t>
  </si>
  <si>
    <t>AN-CON-0253</t>
  </si>
  <si>
    <t>AN-CON-0255</t>
  </si>
  <si>
    <t>AN-CON-0256</t>
  </si>
  <si>
    <t>AN-CON-0257</t>
  </si>
  <si>
    <t>AN-CON-0258</t>
  </si>
  <si>
    <t>AN-CON-0259</t>
  </si>
  <si>
    <t>AN-CON-0260</t>
  </si>
  <si>
    <t>AN-CON-0261</t>
  </si>
  <si>
    <t>AN-CON-0262</t>
  </si>
  <si>
    <t>AN-CON-0263</t>
  </si>
  <si>
    <t>AN-CON-0264</t>
  </si>
  <si>
    <t>AN-CON-0265</t>
  </si>
  <si>
    <t>AN-CON-0266</t>
  </si>
  <si>
    <t>AN-CON-0267</t>
  </si>
  <si>
    <t>AN-CON-0268</t>
  </si>
  <si>
    <t>AN-CON-0269</t>
  </si>
  <si>
    <t>AN-CON-0270</t>
  </si>
  <si>
    <t>AN-CON-0271</t>
  </si>
  <si>
    <t>AN-CON-0272</t>
  </si>
  <si>
    <t>AN-CON-0273</t>
  </si>
  <si>
    <t>AN-CON-0274</t>
  </si>
  <si>
    <t>AN-CON-0276</t>
  </si>
  <si>
    <t>AN-CON-0277</t>
  </si>
  <si>
    <t>AN-CON-0278</t>
  </si>
  <si>
    <t>AN-CON-0280</t>
  </si>
  <si>
    <t>AN-CON-0281</t>
  </si>
  <si>
    <t>AN-CON-0282</t>
  </si>
  <si>
    <t>AN-CON-0283</t>
  </si>
  <si>
    <t>AN-CON-0284</t>
  </si>
  <si>
    <t>AN-CON-0285</t>
  </si>
  <si>
    <t>AN-CON-0286</t>
  </si>
  <si>
    <t>AN-CON-0289</t>
  </si>
  <si>
    <t>AN-CON-0290</t>
  </si>
  <si>
    <t>AN-CON-0291</t>
  </si>
  <si>
    <t>AN-CON-0292</t>
  </si>
  <si>
    <t>AN-CON-0293</t>
  </si>
  <si>
    <t>AN-CON-0294</t>
  </si>
  <si>
    <t>AN-CON-0295</t>
  </si>
  <si>
    <t>AN-CON-0296</t>
  </si>
  <si>
    <t>AN-CON-0297</t>
  </si>
  <si>
    <t>AN-CON-0298</t>
  </si>
  <si>
    <t>AN-CON-0299</t>
  </si>
  <si>
    <t>AN-CON-0300</t>
  </si>
  <si>
    <t>AN-CON-0301</t>
  </si>
  <si>
    <t>AN-CON-0302</t>
  </si>
  <si>
    <t>AN-CON-0303</t>
  </si>
  <si>
    <t>AN-CON-0304</t>
  </si>
  <si>
    <t>AN-CON-0305</t>
  </si>
  <si>
    <t>AN-IEL-0003</t>
  </si>
  <si>
    <t>AN-IEL-0004</t>
  </si>
  <si>
    <t>AN-IEL-0005</t>
  </si>
  <si>
    <t>AN-IEL-0007</t>
  </si>
  <si>
    <t>AN-IEL-0008</t>
  </si>
  <si>
    <t>AN-IEL-0009</t>
  </si>
  <si>
    <t>AN-IEL-0010</t>
  </si>
  <si>
    <t>AN-IEL-0011</t>
  </si>
  <si>
    <t>AN-IEL-0012</t>
  </si>
  <si>
    <t>AN-IEL-0013</t>
  </si>
  <si>
    <t>AN-IEL-0014</t>
  </si>
  <si>
    <t>AN-IEL-0015</t>
  </si>
  <si>
    <t>AN-IEL-0016</t>
  </si>
  <si>
    <t>AN-IEL-0017</t>
  </si>
  <si>
    <t>AN-IEL-0018</t>
  </si>
  <si>
    <t>AN-IEL-0019</t>
  </si>
  <si>
    <t>AN-IEL-0020</t>
  </si>
  <si>
    <t>AN-IEL-0021</t>
  </si>
  <si>
    <t>AN-IEL-0022</t>
  </si>
  <si>
    <t>AN-IEL-0023</t>
  </si>
  <si>
    <t>AN-IEL-0024</t>
  </si>
  <si>
    <t>AN-IEL-0025</t>
  </si>
  <si>
    <t>AN-IEL-0026</t>
  </si>
  <si>
    <t>AN-IEL-0027</t>
  </si>
  <si>
    <t>AN-IEL-0028</t>
  </si>
  <si>
    <t>AN-IEL-0029</t>
  </si>
  <si>
    <t>AN-IEL-0030</t>
  </si>
  <si>
    <t>AN-IEL-0031</t>
  </si>
  <si>
    <t>AN-IEL-0032</t>
  </si>
  <si>
    <t>AN-IEL-0033</t>
  </si>
  <si>
    <t>AN-IEL-0034</t>
  </si>
  <si>
    <t>AN-IEL-0035</t>
  </si>
  <si>
    <t>AN-IEL-0036</t>
  </si>
  <si>
    <t>AN-IEL-0037</t>
  </si>
  <si>
    <t>AN-IEL-0038</t>
  </si>
  <si>
    <t>AN-IEL-0039</t>
  </si>
  <si>
    <t>AN-IEL-0040</t>
  </si>
  <si>
    <t>AN-IEL-0041</t>
  </si>
  <si>
    <t>AN-IEL-0042</t>
  </si>
  <si>
    <t>AN-IEL-0043</t>
  </si>
  <si>
    <t>AN-IEL-0044</t>
  </si>
  <si>
    <t>AN-IEL-0045</t>
  </si>
  <si>
    <t>AN-IEL-0050</t>
  </si>
  <si>
    <t>AN-IEL-0051</t>
  </si>
  <si>
    <t>AN-IEL-0052</t>
  </si>
  <si>
    <t>AN-IEL-0053</t>
  </si>
  <si>
    <t>AN-IEL-0054</t>
  </si>
  <si>
    <t>AN-IEL-0055</t>
  </si>
  <si>
    <t>AN-IEL-0056</t>
  </si>
  <si>
    <t>AN-IEL-0057</t>
  </si>
  <si>
    <t>AN-IEL-0058</t>
  </si>
  <si>
    <t>AN-IEL-0059</t>
  </si>
  <si>
    <t>AN-IEL-0060</t>
  </si>
  <si>
    <t>AN-IEL-0061</t>
  </si>
  <si>
    <t>AN-IEL-0062</t>
  </si>
  <si>
    <t>AN-IEL-0063</t>
  </si>
  <si>
    <t>AN-IEL-0064</t>
  </si>
  <si>
    <t>AN-IEL-0065</t>
  </si>
  <si>
    <t>AN-IEL-0066</t>
  </si>
  <si>
    <t>AN-IEL-0067</t>
  </si>
  <si>
    <t>AN-IEL-0068</t>
  </si>
  <si>
    <t>AN-IEL-0069</t>
  </si>
  <si>
    <t>AN-IEL-0070</t>
  </si>
  <si>
    <t>AN-IEL-0071</t>
  </si>
  <si>
    <t>AN-IEL-0072</t>
  </si>
  <si>
    <t>AN-IEL-0073</t>
  </si>
  <si>
    <t>AN-IEL-0075</t>
  </si>
  <si>
    <t>AN-IEL-0076</t>
  </si>
  <si>
    <t>AN-IEL-0077</t>
  </si>
  <si>
    <t>AN-IEL-0078</t>
  </si>
  <si>
    <t>AN-IEL-0079</t>
  </si>
  <si>
    <t>AN-IEL-0080</t>
  </si>
  <si>
    <t>AN-IEL-0081</t>
  </si>
  <si>
    <t>AN-IEL-0082</t>
  </si>
  <si>
    <t>AN-IEL-0083</t>
  </si>
  <si>
    <t>AN-IEL-0084</t>
  </si>
  <si>
    <t>AN-IEL-0085</t>
  </si>
  <si>
    <t>AN-IEL-0086</t>
  </si>
  <si>
    <t>AN-IEL-0087</t>
  </si>
  <si>
    <t>AN-IEL-0088</t>
  </si>
  <si>
    <t>AN-IEL-0089</t>
  </si>
  <si>
    <t>AN-IEL-0090</t>
  </si>
  <si>
    <t>AN-IEL-0091</t>
  </si>
  <si>
    <t>AN-IEL-0092</t>
  </si>
  <si>
    <t>AN-IEL-0093</t>
  </si>
  <si>
    <t>AN-IEL-0094</t>
  </si>
  <si>
    <t>AN-IEL-0095</t>
  </si>
  <si>
    <t>AN-IEL-0096</t>
  </si>
  <si>
    <t>AN-IEL-0097</t>
  </si>
  <si>
    <t>AN-IEL-0098</t>
  </si>
  <si>
    <t>AN-IEL-0099</t>
  </si>
  <si>
    <t>AN-IEL-0100</t>
  </si>
  <si>
    <t>AN-IEL-0102</t>
  </si>
  <si>
    <t>AN-IEL-0103</t>
  </si>
  <si>
    <t>AN-IEL-0104</t>
  </si>
  <si>
    <t>AN-IEL-0105</t>
  </si>
  <si>
    <t>AN-IEL-0106</t>
  </si>
  <si>
    <t>AN-IEL-0107</t>
  </si>
  <si>
    <t>AN-IEL-0108</t>
  </si>
  <si>
    <t>AN-IEL-0109</t>
  </si>
  <si>
    <t>AN-IEL-0110</t>
  </si>
  <si>
    <t>AN-IEL-0111</t>
  </si>
  <si>
    <t>AN-IEL-0112</t>
  </si>
  <si>
    <t>AN-IEL-0113</t>
  </si>
  <si>
    <t>AN-IEL-0115</t>
  </si>
  <si>
    <t>AN-IEL-0116</t>
  </si>
  <si>
    <t>AN-IEL-0117</t>
  </si>
  <si>
    <t>AN-IEL-0118</t>
  </si>
  <si>
    <t>AN-IEL-0119</t>
  </si>
  <si>
    <t>AN-IEL-0120</t>
  </si>
  <si>
    <t>AN-IEL-0121</t>
  </si>
  <si>
    <t>AN-IEL-0122</t>
  </si>
  <si>
    <t>AN-IEL-0123</t>
  </si>
  <si>
    <t>AN-IEL-0124</t>
  </si>
  <si>
    <t>AN-IEL-0125</t>
  </si>
  <si>
    <t>AN-IEL-0126</t>
  </si>
  <si>
    <t>AN-IEL-0127</t>
  </si>
  <si>
    <t>AN-IEL-0128</t>
  </si>
  <si>
    <t>AN-IEL-0129</t>
  </si>
  <si>
    <t>AN-IEL-0130</t>
  </si>
  <si>
    <t>AN-IEL-0131</t>
  </si>
  <si>
    <t>AN-IEL-0132</t>
  </si>
  <si>
    <t>AN-IEL-0133</t>
  </si>
  <si>
    <t>AN-IEL-0134</t>
  </si>
  <si>
    <t>AN-IEL-0135</t>
  </si>
  <si>
    <t>AN-IEL-0136</t>
  </si>
  <si>
    <t>AN-IEL-0137</t>
  </si>
  <si>
    <t>AN-IEL-0138</t>
  </si>
  <si>
    <t>Denominación Activo</t>
  </si>
  <si>
    <t>Denominación Clase Equipo</t>
  </si>
  <si>
    <t>AN-ACO-0001</t>
  </si>
  <si>
    <t>AN-ACO-0002</t>
  </si>
  <si>
    <t>AN-ACO-0003</t>
  </si>
  <si>
    <t>AN-ACO-0004</t>
  </si>
  <si>
    <t>AN-ASP-0001</t>
  </si>
  <si>
    <t>AN-ASP-0002</t>
  </si>
  <si>
    <t>AN-ASP-0003</t>
  </si>
  <si>
    <t>A</t>
  </si>
  <si>
    <t>AN-CLI-0001</t>
  </si>
  <si>
    <t>AN-CLI-0002</t>
  </si>
  <si>
    <t>AN-CLI-0003</t>
  </si>
  <si>
    <t>AN-CLI-0004</t>
  </si>
  <si>
    <t>AN-CLI-0005</t>
  </si>
  <si>
    <t>AN-CLI-0006</t>
  </si>
  <si>
    <t>AN-CLI-0010</t>
  </si>
  <si>
    <t>AN-CLI-0011</t>
  </si>
  <si>
    <t>AN-CLI-0012</t>
  </si>
  <si>
    <t>AN-CLI-0013</t>
  </si>
  <si>
    <t>AN-CLI-0014</t>
  </si>
  <si>
    <t>AN-CLI-0015</t>
  </si>
  <si>
    <t>AN-CLI-0016</t>
  </si>
  <si>
    <t>AN-CLI-0017</t>
  </si>
  <si>
    <t>AN-CLI-0018</t>
  </si>
  <si>
    <t>AN-CLI-0019</t>
  </si>
  <si>
    <t>AN-CLI-0020</t>
  </si>
  <si>
    <t>AN-CLI-0021</t>
  </si>
  <si>
    <t>AN-CLI-0022</t>
  </si>
  <si>
    <t>AN-CLI-0023</t>
  </si>
  <si>
    <t>AN-CLI-0024</t>
  </si>
  <si>
    <t>AN-CLI-0025</t>
  </si>
  <si>
    <t>AN-CLI-0026</t>
  </si>
  <si>
    <t>AN-CLI-0027</t>
  </si>
  <si>
    <t>AN-CLI-0028</t>
  </si>
  <si>
    <t>AN-CLI-0029</t>
  </si>
  <si>
    <t>AN-CLI-0030</t>
  </si>
  <si>
    <t>AN-CLI-0031</t>
  </si>
  <si>
    <t>AN-CLI-0032</t>
  </si>
  <si>
    <t>AN-CLI-0033</t>
  </si>
  <si>
    <t>AN-CLI-0034</t>
  </si>
  <si>
    <t>AN-CLI-0035</t>
  </si>
  <si>
    <t>AN-CLI-0036</t>
  </si>
  <si>
    <t>AN-CLI-0037</t>
  </si>
  <si>
    <t>AN-CLI-0038</t>
  </si>
  <si>
    <t>AN-CLI-0040</t>
  </si>
  <si>
    <t>AN-CLI-0041</t>
  </si>
  <si>
    <t>AN-CLI-0042</t>
  </si>
  <si>
    <t>AN-CLI-0043</t>
  </si>
  <si>
    <t>AN-CLI-0048</t>
  </si>
  <si>
    <t>AN-CLI-0049</t>
  </si>
  <si>
    <t>AN-CLI-0051</t>
  </si>
  <si>
    <t>AN-CLI-0052</t>
  </si>
  <si>
    <t>AN-CLI-0053</t>
  </si>
  <si>
    <t>AN-CLI-0054</t>
  </si>
  <si>
    <t>AN-CLI-0055</t>
  </si>
  <si>
    <t>AN-CLI-0056</t>
  </si>
  <si>
    <t>AN-CLI-0057</t>
  </si>
  <si>
    <t>AN-CLI-0058</t>
  </si>
  <si>
    <t>AN-CLI-0059</t>
  </si>
  <si>
    <t>AN-CLI-0060</t>
  </si>
  <si>
    <t>AN-CLI-0061</t>
  </si>
  <si>
    <t>AN-CLI-0062</t>
  </si>
  <si>
    <t>AN-CLI-0063</t>
  </si>
  <si>
    <t>AN-CLI-0064</t>
  </si>
  <si>
    <t>AN-CLI-0065</t>
  </si>
  <si>
    <t>AN-CLI-0066</t>
  </si>
  <si>
    <t>AN-CLI-0067</t>
  </si>
  <si>
    <t>AN-CLI-0068</t>
  </si>
  <si>
    <t>AN-CLI-0069</t>
  </si>
  <si>
    <t>AN-CLI-0070</t>
  </si>
  <si>
    <t>AN-CLI-0071</t>
  </si>
  <si>
    <t>AN-CLI-0072</t>
  </si>
  <si>
    <t>AN-CLI-0073</t>
  </si>
  <si>
    <t>AN-CLI-0074</t>
  </si>
  <si>
    <t>AN-CLI-0075</t>
  </si>
  <si>
    <t>AN-CLI-0076</t>
  </si>
  <si>
    <t>AN-CLI-0077</t>
  </si>
  <si>
    <t>AN-CLI-0078</t>
  </si>
  <si>
    <t>AN-CLI-0079</t>
  </si>
  <si>
    <t>AN-CLI-0080</t>
  </si>
  <si>
    <t>AN-CLI-0081</t>
  </si>
  <si>
    <t>AN-CLI-0082</t>
  </si>
  <si>
    <t>AN-CLI-0083</t>
  </si>
  <si>
    <t>AN-CLI-0084</t>
  </si>
  <si>
    <t>AN-CLI-0085</t>
  </si>
  <si>
    <t>AN-CLI-0086</t>
  </si>
  <si>
    <t>AN-CLI-0087</t>
  </si>
  <si>
    <t>AN-CLI-0088</t>
  </si>
  <si>
    <t>AN-CLI-0089</t>
  </si>
  <si>
    <t>AN-CLI-0090</t>
  </si>
  <si>
    <t>AN-CLI-0091</t>
  </si>
  <si>
    <t>AN-CLI-0092</t>
  </si>
  <si>
    <t>AN-CLI-0093</t>
  </si>
  <si>
    <t>AN-CLI-0096</t>
  </si>
  <si>
    <t>AN-CLI-0097</t>
  </si>
  <si>
    <t>AN-CLI-0098</t>
  </si>
  <si>
    <t>AN-CLI-0099</t>
  </si>
  <si>
    <t>AN-CLI-0100</t>
  </si>
  <si>
    <t>AN-CLI-0101</t>
  </si>
  <si>
    <t>AN-CLI-0102</t>
  </si>
  <si>
    <t>AN-CLI-0105</t>
  </si>
  <si>
    <t>AN-CLI-0106</t>
  </si>
  <si>
    <t>AN-CLI-0112</t>
  </si>
  <si>
    <t>AN-CLI-0114</t>
  </si>
  <si>
    <t>AN-CLI-0116</t>
  </si>
  <si>
    <t>AN-CLI-0117</t>
  </si>
  <si>
    <t>AN-CLI-0118</t>
  </si>
  <si>
    <t>AN-CLI-0121</t>
  </si>
  <si>
    <t>AN-CLI-0122</t>
  </si>
  <si>
    <t>AN-CLI-0123</t>
  </si>
  <si>
    <t>AN-CLI-0124</t>
  </si>
  <si>
    <t>AN-CLI-0125</t>
  </si>
  <si>
    <t>AN-CLI-0126</t>
  </si>
  <si>
    <t>AN-CLI-0127</t>
  </si>
  <si>
    <t>AN-CLI-0128</t>
  </si>
  <si>
    <t>AN-CLI-0129</t>
  </si>
  <si>
    <t>AN-CLI-0130</t>
  </si>
  <si>
    <t>AN-CLI-0132</t>
  </si>
  <si>
    <t>AN-CLI-0135</t>
  </si>
  <si>
    <t>AN-CLI-0136</t>
  </si>
  <si>
    <t>AN-CLI-0137</t>
  </si>
  <si>
    <t>AN-CLI-0138</t>
  </si>
  <si>
    <t>AN-CLI-0139</t>
  </si>
  <si>
    <t>AN-CLI-0140</t>
  </si>
  <si>
    <t>AN-CLI-0141</t>
  </si>
  <si>
    <t>AN-CLI-0142</t>
  </si>
  <si>
    <t>AN-CLI-0143</t>
  </si>
  <si>
    <t>AN-CLI-0144</t>
  </si>
  <si>
    <t>AN-CLI-0146</t>
  </si>
  <si>
    <t>AN-CLI-0147</t>
  </si>
  <si>
    <t>AN-CLI-0148</t>
  </si>
  <si>
    <t>AN-CLI-0149</t>
  </si>
  <si>
    <t>AN-CLI-0150</t>
  </si>
  <si>
    <t>AN-CLI-0151</t>
  </si>
  <si>
    <t>AN-CLI-0152</t>
  </si>
  <si>
    <t>AN-CLI-0153</t>
  </si>
  <si>
    <t>AN-CLI-0154</t>
  </si>
  <si>
    <t>AN-CLI-0155</t>
  </si>
  <si>
    <t>AN-CLI-0156</t>
  </si>
  <si>
    <t>AN-CLI-0157</t>
  </si>
  <si>
    <t>AN-CLI-0158</t>
  </si>
  <si>
    <t>AN-CLI-0159</t>
  </si>
  <si>
    <t>AN-CLI-0160</t>
  </si>
  <si>
    <t>AN-CLI-0161</t>
  </si>
  <si>
    <t>AN-CLI-0163</t>
  </si>
  <si>
    <t>AN-CLI-0164</t>
  </si>
  <si>
    <t>AN-CLI-0165</t>
  </si>
  <si>
    <t>AN-CLI-0167</t>
  </si>
  <si>
    <t>AN-CLI-0168</t>
  </si>
  <si>
    <t>AN-CLI-0169</t>
  </si>
  <si>
    <t>AN-CLI-0170</t>
  </si>
  <si>
    <t>AN-CLI-0171</t>
  </si>
  <si>
    <t>AN-CLI-0172</t>
  </si>
  <si>
    <t>AN-CLI-0173</t>
  </si>
  <si>
    <t>AN-CLI-0174</t>
  </si>
  <si>
    <t>AN-CLI-0175</t>
  </si>
  <si>
    <t>AN-CLI-0176</t>
  </si>
  <si>
    <t>AN-CLI-0177</t>
  </si>
  <si>
    <t>AN-CLI-0178</t>
  </si>
  <si>
    <t>AN-CLI-0179</t>
  </si>
  <si>
    <t>AN-CLI-0180</t>
  </si>
  <si>
    <t>AN-CLI-0181</t>
  </si>
  <si>
    <t>AN-CLI-0182</t>
  </si>
  <si>
    <t>AN-CLI-0183</t>
  </si>
  <si>
    <t>AN-CLI-0184</t>
  </si>
  <si>
    <t>AN-CLI-0185</t>
  </si>
  <si>
    <t>AN-CLI-0186</t>
  </si>
  <si>
    <t>AN-CLI-0187</t>
  </si>
  <si>
    <t>AN-CLI-0188</t>
  </si>
  <si>
    <t>AN-CLI-0189</t>
  </si>
  <si>
    <t>AN-CLI-0190</t>
  </si>
  <si>
    <t>AN-CLI-0191</t>
  </si>
  <si>
    <t>AN-CLI-0192</t>
  </si>
  <si>
    <t>AN-CLI-0193</t>
  </si>
  <si>
    <t>AN-CLI-0194</t>
  </si>
  <si>
    <t>AN-CLI-0195</t>
  </si>
  <si>
    <t>AN-CLI-0196</t>
  </si>
  <si>
    <t>AN-CLI-0197</t>
  </si>
  <si>
    <t>AN-CLI-0198</t>
  </si>
  <si>
    <t>AN-CLI-0199</t>
  </si>
  <si>
    <t>AN-CLI-0200</t>
  </si>
  <si>
    <t>AN-CLI-0201</t>
  </si>
  <si>
    <t>AN-CLI-0202</t>
  </si>
  <si>
    <t>AN-CLI-0203</t>
  </si>
  <si>
    <t>AN-CLI-0204</t>
  </si>
  <si>
    <t>AN-CLI-0205</t>
  </si>
  <si>
    <t>AN-CLI-0206</t>
  </si>
  <si>
    <t>AN-CLI-0208</t>
  </si>
  <si>
    <t>AN-CLI-0209</t>
  </si>
  <si>
    <t>AN-CLI-0210</t>
  </si>
  <si>
    <t>AN-CLI-0211</t>
  </si>
  <si>
    <t>AN-CLI-0212</t>
  </si>
  <si>
    <t>AN-CLI-0213</t>
  </si>
  <si>
    <t>AN-CLI-0214</t>
  </si>
  <si>
    <t>AN-CLI-0215</t>
  </si>
  <si>
    <t>AN-CLI-0216</t>
  </si>
  <si>
    <t>AN-CLI-0217</t>
  </si>
  <si>
    <t>AN-CLI-0218</t>
  </si>
  <si>
    <t>AN-CLI-0219</t>
  </si>
  <si>
    <t>AN-CLI-0220</t>
  </si>
  <si>
    <t>AN-CLI-0221</t>
  </si>
  <si>
    <t>AN-CLI-0222</t>
  </si>
  <si>
    <t>AN-CLI-0223</t>
  </si>
  <si>
    <t>AN-CLI-0224</t>
  </si>
  <si>
    <t>AN-CLI-0225</t>
  </si>
  <si>
    <t>AN-CLI-0226</t>
  </si>
  <si>
    <t>AN-CLI-0227</t>
  </si>
  <si>
    <t>AN-CLI-0228</t>
  </si>
  <si>
    <t>AN-CLI-0229</t>
  </si>
  <si>
    <t>AN-CLI-0230</t>
  </si>
  <si>
    <t>AN-CLI-0231</t>
  </si>
  <si>
    <t>AN-CLI-0232</t>
  </si>
  <si>
    <t>AN-CLI-0233</t>
  </si>
  <si>
    <t>AN-CLI-0234</t>
  </si>
  <si>
    <t>AN-CLI-0235</t>
  </si>
  <si>
    <t>AN-CLI-0236</t>
  </si>
  <si>
    <t>AN-CLI-0237</t>
  </si>
  <si>
    <t>AN-CLI-0238</t>
  </si>
  <si>
    <t>AN-CLI-0239</t>
  </si>
  <si>
    <t>AN-CLI-0240</t>
  </si>
  <si>
    <t>AN-CLI-0241</t>
  </si>
  <si>
    <t>AN-CLI-0242</t>
  </si>
  <si>
    <t>AN-CLI-0243</t>
  </si>
  <si>
    <t>AN-CLI-0244</t>
  </si>
  <si>
    <t>AN-CLI-0245</t>
  </si>
  <si>
    <t>AN-CLI-0246</t>
  </si>
  <si>
    <t>AN-CLI-0247</t>
  </si>
  <si>
    <t>AN-CON-0005</t>
  </si>
  <si>
    <t>AN-CON-0007</t>
  </si>
  <si>
    <t>AN-CON-0008</t>
  </si>
  <si>
    <t>AN-CON-0009</t>
  </si>
  <si>
    <t>AN-CON-0011</t>
  </si>
  <si>
    <t>AN-CON-0012</t>
  </si>
  <si>
    <t>AN-CON-0013</t>
  </si>
  <si>
    <t>AN-CON-0014</t>
  </si>
  <si>
    <t>AN-CON-0015</t>
  </si>
  <si>
    <t>AN-CON-0016</t>
  </si>
  <si>
    <t>AN-CON-0017</t>
  </si>
  <si>
    <t>AN-CON-0018</t>
  </si>
  <si>
    <t>AN-CON-0019</t>
  </si>
  <si>
    <t>AN-CON-0020</t>
  </si>
  <si>
    <t>AN-CON-0021</t>
  </si>
  <si>
    <t>AN-CON-0022</t>
  </si>
  <si>
    <t>AN-CON-0023</t>
  </si>
  <si>
    <t>AN-CON-0024</t>
  </si>
  <si>
    <t>AN-CON-0025</t>
  </si>
  <si>
    <t>AN-CON-0026</t>
  </si>
  <si>
    <t>AN-CON-0027</t>
  </si>
  <si>
    <t>AN-CON-0028</t>
  </si>
  <si>
    <t>AN-CON-0029</t>
  </si>
  <si>
    <t>AN-CON-0030</t>
  </si>
  <si>
    <t>AN-CON-0031</t>
  </si>
  <si>
    <t>AN-CON-0032</t>
  </si>
  <si>
    <t>AN-CON-0033</t>
  </si>
  <si>
    <t>AN-CON-0034</t>
  </si>
  <si>
    <t>AN-CON-0035</t>
  </si>
  <si>
    <t>AN-CON-0036</t>
  </si>
  <si>
    <t>AN-CON-0037</t>
  </si>
  <si>
    <t>AN-CON-0038</t>
  </si>
  <si>
    <t>AN-CON-0039</t>
  </si>
  <si>
    <t>AN-CON-0040</t>
  </si>
  <si>
    <t>AN-CON-0041</t>
  </si>
  <si>
    <t>AN-CON-0042</t>
  </si>
  <si>
    <t>AN-CON-0043</t>
  </si>
  <si>
    <t>AN-CON-0044</t>
  </si>
  <si>
    <t>AN-CON-0045</t>
  </si>
  <si>
    <t>AN-CON-0046</t>
  </si>
  <si>
    <t>AN-CON-0047</t>
  </si>
  <si>
    <t>AN-CON-0048</t>
  </si>
  <si>
    <t>AN-CON-0049</t>
  </si>
  <si>
    <t>AN-CON-0050</t>
  </si>
  <si>
    <t>AN-CON-0051</t>
  </si>
  <si>
    <t>AN-CON-0052</t>
  </si>
  <si>
    <t>AN-CON-0053</t>
  </si>
  <si>
    <t>AN-CON-0054</t>
  </si>
  <si>
    <t>AN-CON-0055</t>
  </si>
  <si>
    <t>AN-CON-0056</t>
  </si>
  <si>
    <t>AN-CON-0057</t>
  </si>
  <si>
    <t>AN-CON-0058</t>
  </si>
  <si>
    <t>AN-CON-0059</t>
  </si>
  <si>
    <t>AN-CON-0060</t>
  </si>
  <si>
    <t>AN-CON-0061</t>
  </si>
  <si>
    <t>AN-CON-0062</t>
  </si>
  <si>
    <t>AN-CON-0063</t>
  </si>
  <si>
    <t>M</t>
  </si>
  <si>
    <t>T</t>
  </si>
  <si>
    <t>S</t>
  </si>
  <si>
    <t>TOTAL</t>
  </si>
  <si>
    <t>JORNADAS AL MES</t>
  </si>
  <si>
    <t>JORNADAS EN EL TURNO DE LUNES A VIERNES</t>
  </si>
  <si>
    <t xml:space="preserve">JORNADAS EN FINES DE SEMANA </t>
  </si>
  <si>
    <t>JORNADA EN TOTAL</t>
  </si>
  <si>
    <t xml:space="preserve">Q </t>
  </si>
  <si>
    <t xml:space="preserve">horas de mto preventivo que se pueden hacer al mes con </t>
  </si>
  <si>
    <t>G</t>
  </si>
  <si>
    <t>Clase Eq.</t>
  </si>
  <si>
    <t>VARIAS</t>
  </si>
  <si>
    <t>AN-IEL-0002</t>
  </si>
  <si>
    <t>VARIOS</t>
  </si>
  <si>
    <t>COMPARADOR</t>
  </si>
  <si>
    <t>MAXIMO VALOR ACUMULADO</t>
  </si>
  <si>
    <t>ITEM</t>
  </si>
  <si>
    <t>horas de técnico legal</t>
  </si>
  <si>
    <t>ENERO</t>
  </si>
  <si>
    <t>MARZO</t>
  </si>
  <si>
    <t>ABRIL</t>
  </si>
  <si>
    <t>MAYO</t>
  </si>
  <si>
    <t>JUNIO</t>
  </si>
  <si>
    <t>JULIO</t>
  </si>
  <si>
    <t>D</t>
  </si>
  <si>
    <t>L</t>
  </si>
  <si>
    <t>J</t>
  </si>
  <si>
    <t>V</t>
  </si>
  <si>
    <t>Activo físico</t>
  </si>
  <si>
    <t>Revisión</t>
  </si>
  <si>
    <t>Item</t>
  </si>
  <si>
    <t>Festivos</t>
  </si>
  <si>
    <t>Descripción</t>
  </si>
  <si>
    <r>
      <t xml:space="preserve">Control para cambiar el año  </t>
    </r>
    <r>
      <rPr>
        <b/>
        <sz val="12"/>
        <color indexed="10"/>
        <rFont val="Calibri"/>
        <family val="2"/>
      </rPr>
      <t>→→</t>
    </r>
  </si>
  <si>
    <t xml:space="preserve">Año Nuevo </t>
  </si>
  <si>
    <t>Fiesta del Trabajo</t>
  </si>
  <si>
    <t xml:space="preserve">La Fiesta Nacional de España o Día de la Hispanidad </t>
  </si>
  <si>
    <t xml:space="preserve">Día de todos los Santos </t>
  </si>
  <si>
    <t xml:space="preserve">Día de la Constitución </t>
  </si>
  <si>
    <t xml:space="preserve">La Inmaculada Concepción </t>
  </si>
  <si>
    <t xml:space="preserve">Día de Navidad </t>
  </si>
  <si>
    <t>Semana Santa</t>
  </si>
  <si>
    <t>Domingo Ramos</t>
  </si>
  <si>
    <t>Lunes Santo</t>
  </si>
  <si>
    <t>Martes Santo</t>
  </si>
  <si>
    <t>Miércoles Santo</t>
  </si>
  <si>
    <t>Jueves Santo</t>
  </si>
  <si>
    <t>Viernes Santos</t>
  </si>
  <si>
    <t>Domingo de Pascua</t>
  </si>
  <si>
    <t>Lunes de pascua</t>
  </si>
  <si>
    <t xml:space="preserve">Otras fechas </t>
  </si>
  <si>
    <t>Inicio Carnaval</t>
  </si>
  <si>
    <t>Domingo Carnaval</t>
  </si>
  <si>
    <t>Martes Carnaval</t>
  </si>
  <si>
    <t>Miércoles Ceniza</t>
  </si>
  <si>
    <t>1º Viernes Cuaresma</t>
  </si>
  <si>
    <t xml:space="preserve">2º Viernes de Cuaresma </t>
  </si>
  <si>
    <t>3º Viernes Cuaresma</t>
  </si>
  <si>
    <t>4º Viernes Cuaresma</t>
  </si>
  <si>
    <t xml:space="preserve">San José </t>
  </si>
  <si>
    <t>Ascensión del Señor</t>
  </si>
  <si>
    <t xml:space="preserve"> (Pentecostés)</t>
  </si>
  <si>
    <t>Santísima Trinidad</t>
  </si>
  <si>
    <t xml:space="preserve">Corpus Cristi </t>
  </si>
  <si>
    <t>Santiago Apóstol</t>
  </si>
  <si>
    <t>Asunción de la Virgen</t>
  </si>
  <si>
    <t>Diferencia entre fechas en años, meses, dias</t>
  </si>
  <si>
    <t>Fecha incial</t>
  </si>
  <si>
    <t xml:space="preserve">Fecha final </t>
  </si>
  <si>
    <t>En años</t>
  </si>
  <si>
    <t>meses</t>
  </si>
  <si>
    <t>días</t>
  </si>
  <si>
    <r>
      <rPr>
        <sz val="11"/>
        <color indexed="10"/>
        <rFont val="Calibri"/>
        <family val="2"/>
      </rPr>
      <t>↓</t>
    </r>
    <r>
      <rPr>
        <sz val="11"/>
        <rFont val="Calibri"/>
        <family val="2"/>
      </rPr>
      <t xml:space="preserve"> Resultado fórmula total: años, meses y días </t>
    </r>
  </si>
  <si>
    <t>años</t>
  </si>
  <si>
    <t>resto meses</t>
  </si>
  <si>
    <t>resto en dias</t>
  </si>
  <si>
    <t>SEMANA NÚMERO</t>
  </si>
  <si>
    <t>DESGLOSE: DIA DEL AÑO VS. SEMANA CORRESPONDIENTE</t>
  </si>
  <si>
    <t>SEMANA Nº</t>
  </si>
  <si>
    <t>FECHA</t>
  </si>
  <si>
    <t>DIA DE LA SEMANA</t>
  </si>
  <si>
    <t>DIA DEL AÑO</t>
  </si>
  <si>
    <t>MINIMO</t>
  </si>
  <si>
    <t>FEBRERO</t>
  </si>
  <si>
    <t>AGOSTO</t>
  </si>
  <si>
    <t>SEPTIEMBRE</t>
  </si>
  <si>
    <t>OCTUBRE</t>
  </si>
  <si>
    <t>NOVIEMBRE</t>
  </si>
  <si>
    <t>DICIEMBRE</t>
  </si>
  <si>
    <t>Sábado de Gloria (de cuaresma)</t>
  </si>
  <si>
    <t>FIESTA NACIONAL</t>
  </si>
  <si>
    <t>FIESTA LOCAL</t>
  </si>
  <si>
    <t>Día de Andalucía</t>
  </si>
  <si>
    <t>FIESTA REGIONAL</t>
  </si>
  <si>
    <t>FIN DE SEMANA</t>
  </si>
  <si>
    <t>LABORAL</t>
  </si>
  <si>
    <t>FN</t>
  </si>
  <si>
    <t>FL</t>
  </si>
  <si>
    <t>FR</t>
  </si>
  <si>
    <t>FS</t>
  </si>
  <si>
    <t>LB</t>
  </si>
  <si>
    <t>TIPOLOGÍA DEL DÍA</t>
  </si>
  <si>
    <t>BASE</t>
  </si>
  <si>
    <t>SEMANAL</t>
  </si>
  <si>
    <t>REAL</t>
  </si>
  <si>
    <t>El orden de prioridad para seleccionar es de arriba abajo (FN, FS, FR, FL y LB)</t>
  </si>
  <si>
    <t>DIAS</t>
  </si>
  <si>
    <t>Nº 
MES</t>
  </si>
  <si>
    <t>ACUMULADO 2</t>
  </si>
  <si>
    <t>ACUMULADO 1</t>
  </si>
  <si>
    <t>NOTA: EN CADA CAMBIO DE AÑO:
1º: RELLENAR LAS COLUMNA "T" SEGÚN LA TIPOLOGÍA BASE Y REAL DEL AÑO.</t>
  </si>
  <si>
    <t>Nº MES</t>
  </si>
  <si>
    <t>Nº SEM</t>
  </si>
  <si>
    <t>DIA SEM</t>
  </si>
  <si>
    <t>DIA AÑO</t>
  </si>
  <si>
    <t>Nº DE INTERVALOS DIARIOS</t>
  </si>
  <si>
    <t>DIA SEMANA</t>
  </si>
  <si>
    <t>TURNO</t>
  </si>
  <si>
    <t>MAÑANA</t>
  </si>
  <si>
    <t>TARDE</t>
  </si>
  <si>
    <t>NOCHE</t>
  </si>
  <si>
    <t>(MEN FEBRERO)</t>
  </si>
  <si>
    <t>MIERCOLES</t>
  </si>
  <si>
    <t>MIÉRCOLES</t>
  </si>
  <si>
    <t>01/02/2017</t>
  </si>
  <si>
    <t>JUEVES</t>
  </si>
  <si>
    <t>02/02/2017</t>
  </si>
  <si>
    <t>VIERNES</t>
  </si>
  <si>
    <t>03/02/2017</t>
  </si>
  <si>
    <t>SÁBADO</t>
  </si>
  <si>
    <t>04/02/2017</t>
  </si>
  <si>
    <t>TOTAL AGRUPACIONES</t>
  </si>
  <si>
    <t>CAPACIDAD TOTAL DE AGRUPACIONES</t>
  </si>
  <si>
    <t>CAPACIDAD RESTANTE DE AGRUPACIONES</t>
  </si>
  <si>
    <t>LUNES</t>
  </si>
  <si>
    <t>20/02/2017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</si>
</sst>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 ;[Red]\-#,##0\ ;;@"/>
    <numFmt numFmtId="166" formatCode="mmmm"/>
    <numFmt numFmtId="167" formatCode="d;;;"/>
    <numFmt numFmtId="168" formatCode="#,##0\ _€"/>
  </numFmts>
  <fonts count="67" x14ac:knownFonts="1">
    <font>
      <sz val="10"/>
      <color indexed="10"/>
      <name val="Arial"/>
    </font>
    <font>
      <sz val="11"/>
      <color theme="1"/>
      <name val="Calibri"/>
      <family val="2"/>
      <scheme val="minor"/>
    </font>
    <font>
      <sz val="9"/>
      <color indexed="81"/>
      <name val="Tahoma"/>
      <family val="2"/>
    </font>
    <font>
      <b/>
      <sz val="9"/>
      <color indexed="81"/>
      <name val="Tahoma"/>
      <family val="2"/>
    </font>
    <font>
      <b/>
      <sz val="14"/>
      <color indexed="81"/>
      <name val="Tahoma"/>
      <family val="2"/>
    </font>
    <font>
      <sz val="12"/>
      <color indexed="10"/>
      <name val="Arial"/>
      <family val="2"/>
    </font>
    <font>
      <sz val="12"/>
      <color indexed="10"/>
      <name val="Verdana"/>
      <family val="2"/>
    </font>
    <font>
      <b/>
      <sz val="12"/>
      <name val="Verdana"/>
      <family val="2"/>
    </font>
    <font>
      <sz val="26"/>
      <name val="Arial"/>
      <family val="2"/>
    </font>
    <font>
      <b/>
      <sz val="8"/>
      <color rgb="FF92D050"/>
      <name val="Verdana"/>
      <family val="2"/>
    </font>
    <font>
      <b/>
      <sz val="12"/>
      <color rgb="FF92D050"/>
      <name val="Arial"/>
      <family val="2"/>
    </font>
    <font>
      <sz val="24"/>
      <color indexed="10"/>
      <name val="Arial"/>
      <family val="2"/>
    </font>
    <font>
      <sz val="14"/>
      <color indexed="10"/>
      <name val="Arial"/>
      <family val="2"/>
    </font>
    <font>
      <b/>
      <sz val="14"/>
      <name val="Verdana"/>
      <family val="2"/>
    </font>
    <font>
      <b/>
      <sz val="14"/>
      <color theme="1"/>
      <name val="Verdana"/>
      <family val="2"/>
    </font>
    <font>
      <b/>
      <sz val="11"/>
      <color theme="1"/>
      <name val="Calibri"/>
      <family val="2"/>
      <scheme val="minor"/>
    </font>
    <font>
      <sz val="11"/>
      <color theme="0"/>
      <name val="Calibri"/>
      <family val="2"/>
      <scheme val="minor"/>
    </font>
    <font>
      <b/>
      <sz val="12"/>
      <name val="Arial"/>
      <family val="2"/>
    </font>
    <font>
      <b/>
      <sz val="12"/>
      <color theme="0" tint="-4.9989318521683403E-2"/>
      <name val="Arial"/>
      <family val="2"/>
    </font>
    <font>
      <b/>
      <sz val="18"/>
      <color rgb="FF92D050"/>
      <name val="Verdana"/>
      <family val="2"/>
    </font>
    <font>
      <sz val="10"/>
      <name val="Tahoma"/>
      <family val="2"/>
    </font>
    <font>
      <sz val="10"/>
      <name val="Trebuchet MS"/>
      <family val="2"/>
    </font>
    <font>
      <b/>
      <sz val="11"/>
      <color rgb="FFFFFF00"/>
      <name val="Calibri"/>
      <family val="2"/>
      <scheme val="minor"/>
    </font>
    <font>
      <b/>
      <sz val="8"/>
      <name val="Calibri"/>
      <family val="2"/>
      <scheme val="minor"/>
    </font>
    <font>
      <b/>
      <sz val="16"/>
      <name val="Trebuchet MS"/>
      <family val="2"/>
    </font>
    <font>
      <sz val="11"/>
      <name val="Calibri"/>
      <family val="2"/>
      <scheme val="minor"/>
    </font>
    <font>
      <b/>
      <sz val="10"/>
      <name val="Trebuchet MS"/>
      <family val="2"/>
    </font>
    <font>
      <b/>
      <sz val="12"/>
      <color indexed="10"/>
      <name val="Calibri"/>
      <family val="2"/>
    </font>
    <font>
      <b/>
      <sz val="11"/>
      <name val="Calibri"/>
      <family val="2"/>
      <scheme val="minor"/>
    </font>
    <font>
      <sz val="8"/>
      <color rgb="FFFF0000"/>
      <name val="Calibri"/>
      <family val="2"/>
      <scheme val="minor"/>
    </font>
    <font>
      <sz val="8"/>
      <name val="Arial"/>
      <family val="2"/>
    </font>
    <font>
      <sz val="11"/>
      <color theme="1"/>
      <name val="Trebuchet MS"/>
      <family val="2"/>
    </font>
    <font>
      <sz val="11"/>
      <name val="Trebuchet MS"/>
      <family val="2"/>
    </font>
    <font>
      <sz val="10"/>
      <color rgb="FFFF0000"/>
      <name val="Trebuchet MS"/>
      <family val="2"/>
    </font>
    <font>
      <b/>
      <sz val="10"/>
      <color theme="0"/>
      <name val="Calibri"/>
      <family val="2"/>
      <scheme val="minor"/>
    </font>
    <font>
      <sz val="10"/>
      <color rgb="FF00B050"/>
      <name val="Calibri"/>
      <family val="2"/>
      <scheme val="minor"/>
    </font>
    <font>
      <sz val="8"/>
      <name val="Calibri"/>
      <family val="2"/>
      <scheme val="minor"/>
    </font>
    <font>
      <sz val="8"/>
      <color rgb="FF0070C0"/>
      <name val="Arial"/>
      <family val="2"/>
    </font>
    <font>
      <sz val="8"/>
      <color rgb="FF0070C0"/>
      <name val="Calibri"/>
      <family val="2"/>
      <scheme val="minor"/>
    </font>
    <font>
      <sz val="11"/>
      <color theme="1"/>
      <name val="Arial"/>
      <family val="2"/>
    </font>
    <font>
      <sz val="10"/>
      <name val="Arial"/>
      <family val="2"/>
    </font>
    <font>
      <u/>
      <sz val="11"/>
      <color theme="10"/>
      <name val="Calibri"/>
      <family val="2"/>
    </font>
    <font>
      <u/>
      <sz val="8"/>
      <color theme="10"/>
      <name val="Calibri"/>
      <family val="2"/>
    </font>
    <font>
      <b/>
      <sz val="11"/>
      <color theme="1"/>
      <name val="Trebuchet MS"/>
      <family val="2"/>
    </font>
    <font>
      <sz val="11"/>
      <color indexed="10"/>
      <name val="Calibri"/>
      <family val="2"/>
    </font>
    <font>
      <sz val="11"/>
      <name val="Calibri"/>
      <family val="2"/>
    </font>
    <font>
      <sz val="11"/>
      <color rgb="FFC00000"/>
      <name val="Calibri"/>
      <family val="2"/>
      <scheme val="minor"/>
    </font>
    <font>
      <b/>
      <sz val="20"/>
      <name val="Arial"/>
      <family val="2"/>
    </font>
    <font>
      <b/>
      <sz val="11"/>
      <name val="Arial"/>
      <family val="2"/>
    </font>
    <font>
      <b/>
      <sz val="12"/>
      <color theme="3" tint="-0.249977111117893"/>
      <name val="Arial"/>
      <family val="2"/>
    </font>
    <font>
      <b/>
      <u val="double"/>
      <sz val="14"/>
      <name val="Arial"/>
      <family val="2"/>
    </font>
    <font>
      <b/>
      <sz val="10"/>
      <name val="Arial"/>
      <family val="2"/>
    </font>
    <font>
      <sz val="11"/>
      <name val="Arial"/>
      <family val="2"/>
    </font>
    <font>
      <sz val="12"/>
      <name val="Arial"/>
      <family val="2"/>
    </font>
    <font>
      <b/>
      <sz val="11"/>
      <color theme="6" tint="-0.499984740745262"/>
      <name val="Calibri"/>
      <family val="2"/>
      <scheme val="minor"/>
    </font>
    <font>
      <b/>
      <sz val="11"/>
      <color theme="4" tint="-0.249977111117893"/>
      <name val="Calibri"/>
      <family val="2"/>
      <scheme val="minor"/>
    </font>
    <font>
      <b/>
      <sz val="11"/>
      <color theme="7" tint="0.79998168889431442"/>
      <name val="Calibri"/>
      <family val="2"/>
      <scheme val="minor"/>
    </font>
    <font>
      <b/>
      <sz val="16"/>
      <color theme="5" tint="-0.249977111117893"/>
      <name val="Verdana"/>
      <family val="2"/>
    </font>
    <font>
      <b/>
      <sz val="8"/>
      <name val="Arial"/>
      <family val="2"/>
    </font>
    <font>
      <sz val="36"/>
      <name val="Arial"/>
      <family val="2"/>
    </font>
    <font>
      <b/>
      <sz val="9"/>
      <name val="Arial"/>
      <family val="2"/>
    </font>
    <font>
      <sz val="10"/>
      <color indexed="10"/>
      <name val="Arial"/>
      <family val="2"/>
    </font>
    <font>
      <b/>
      <sz val="14"/>
      <color theme="5" tint="-0.249977111117893"/>
      <name val="Verdana"/>
      <family val="2"/>
    </font>
    <font>
      <sz val="9"/>
      <color indexed="10"/>
      <name val="Arial"/>
      <family val="2"/>
    </font>
    <font>
      <sz val="8"/>
      <color indexed="10"/>
      <name val="Arial"/>
      <family val="2"/>
    </font>
    <font>
      <sz val="11"/>
      <color indexed="10"/>
      <name val="Arial"/>
      <family val="2"/>
    </font>
    <font>
      <b/>
      <sz val="12"/>
      <color indexed="10"/>
      <name val="Arial"/>
      <family val="2"/>
    </font>
  </fonts>
  <fills count="2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bgColor indexed="10"/>
      </patternFill>
    </fill>
    <fill>
      <patternFill patternType="solid">
        <fgColor theme="3" tint="0.39997558519241921"/>
        <bgColor indexed="64"/>
      </patternFill>
    </fill>
    <fill>
      <patternFill patternType="solid">
        <fgColor theme="3" tint="0.39997558519241921"/>
        <bgColor indexed="10"/>
      </patternFill>
    </fill>
    <fill>
      <patternFill patternType="solid">
        <fgColor rgb="FFFFC000"/>
        <bgColor indexed="64"/>
      </patternFill>
    </fill>
    <fill>
      <patternFill patternType="solid">
        <fgColor rgb="FF002060"/>
        <bgColor indexed="64"/>
      </patternFill>
    </fill>
    <fill>
      <patternFill patternType="solid">
        <fgColor theme="9" tint="0.79998168889431442"/>
        <bgColor indexed="64"/>
      </patternFill>
    </fill>
    <fill>
      <patternFill patternType="solid">
        <fgColor rgb="FF0070C0"/>
        <bgColor indexed="64"/>
      </patternFill>
    </fill>
    <fill>
      <patternFill patternType="solid">
        <fgColor theme="6"/>
        <bgColor indexed="64"/>
      </patternFill>
    </fill>
    <fill>
      <patternFill patternType="gray0625">
        <fgColor theme="0"/>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10"/>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23"/>
      </bottom>
      <diagonal/>
    </border>
    <border>
      <left style="thin">
        <color indexed="64"/>
      </left>
      <right/>
      <top style="medium">
        <color indexed="23"/>
      </top>
      <bottom style="thin">
        <color indexed="64"/>
      </bottom>
      <diagonal/>
    </border>
    <border>
      <left/>
      <right/>
      <top style="medium">
        <color indexed="23"/>
      </top>
      <bottom style="thin">
        <color indexed="64"/>
      </bottom>
      <diagonal/>
    </border>
    <border>
      <left/>
      <right style="thin">
        <color indexed="64"/>
      </right>
      <top style="medium">
        <color indexed="23"/>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auto="1"/>
      </left>
      <right/>
      <top style="medium">
        <color indexed="64"/>
      </top>
      <bottom style="medium">
        <color indexed="64"/>
      </bottom>
      <diagonal/>
    </border>
  </borders>
  <cellStyleXfs count="4">
    <xf numFmtId="0" fontId="0" fillId="0" borderId="0"/>
    <xf numFmtId="0" fontId="1" fillId="0" borderId="0"/>
    <xf numFmtId="0" fontId="41" fillId="0" borderId="0" applyNumberFormat="0" applyFill="0" applyBorder="0" applyAlignment="0" applyProtection="0">
      <alignment vertical="top"/>
      <protection locked="0"/>
    </xf>
    <xf numFmtId="0" fontId="40" fillId="0" borderId="0"/>
  </cellStyleXfs>
  <cellXfs count="378">
    <xf numFmtId="0" fontId="0" fillId="0" borderId="0" xfId="0"/>
    <xf numFmtId="0" fontId="5" fillId="4" borderId="1" xfId="0" applyFont="1" applyFill="1" applyBorder="1"/>
    <xf numFmtId="0" fontId="6" fillId="4" borderId="1" xfId="0" applyNumberFormat="1" applyFont="1" applyFill="1" applyBorder="1" applyAlignment="1" applyProtection="1"/>
    <xf numFmtId="49" fontId="6" fillId="4" borderId="1" xfId="0" applyNumberFormat="1" applyFont="1" applyFill="1" applyBorder="1" applyAlignment="1" applyProtection="1"/>
    <xf numFmtId="0" fontId="6" fillId="3" borderId="1" xfId="0" applyNumberFormat="1" applyFont="1" applyFill="1" applyBorder="1" applyAlignment="1" applyProtection="1"/>
    <xf numFmtId="0" fontId="5" fillId="4" borderId="0" xfId="0" applyFont="1" applyFill="1"/>
    <xf numFmtId="49" fontId="5" fillId="4" borderId="0" xfId="0" applyNumberFormat="1" applyFont="1" applyFill="1"/>
    <xf numFmtId="0" fontId="5" fillId="4" borderId="0" xfId="0" applyFont="1" applyFill="1" applyBorder="1"/>
    <xf numFmtId="0" fontId="5" fillId="6" borderId="1" xfId="0" applyFont="1" applyFill="1" applyBorder="1"/>
    <xf numFmtId="0" fontId="6" fillId="6" borderId="1" xfId="0" applyNumberFormat="1" applyFont="1" applyFill="1" applyBorder="1" applyAlignment="1" applyProtection="1"/>
    <xf numFmtId="49" fontId="6" fillId="6" borderId="1" xfId="0" applyNumberFormat="1" applyFont="1" applyFill="1" applyBorder="1" applyAlignment="1" applyProtection="1"/>
    <xf numFmtId="0" fontId="0" fillId="0" borderId="0" xfId="0" applyBorder="1" applyAlignment="1">
      <alignment wrapText="1"/>
    </xf>
    <xf numFmtId="0" fontId="7" fillId="5" borderId="0" xfId="0" applyNumberFormat="1" applyFont="1" applyFill="1" applyBorder="1" applyAlignment="1" applyProtection="1"/>
    <xf numFmtId="0" fontId="5" fillId="6" borderId="0" xfId="0" applyFont="1" applyFill="1" applyBorder="1"/>
    <xf numFmtId="0" fontId="9" fillId="5" borderId="9" xfId="0" applyNumberFormat="1"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5" fillId="4" borderId="1" xfId="0" applyFont="1" applyFill="1" applyBorder="1" applyAlignment="1">
      <alignment horizontal="center"/>
    </xf>
    <xf numFmtId="0" fontId="5" fillId="6" borderId="1" xfId="0" applyFont="1" applyFill="1" applyBorder="1" applyAlignment="1">
      <alignment horizontal="center"/>
    </xf>
    <xf numFmtId="0" fontId="5" fillId="4" borderId="1" xfId="0" applyFont="1" applyFill="1" applyBorder="1" applyAlignment="1" applyProtection="1">
      <alignment horizontal="center" vertical="center"/>
    </xf>
    <xf numFmtId="0" fontId="5" fillId="4" borderId="1" xfId="0" applyFont="1" applyFill="1" applyBorder="1" applyProtection="1"/>
    <xf numFmtId="0" fontId="5" fillId="4" borderId="9" xfId="0" applyFont="1" applyFill="1" applyBorder="1"/>
    <xf numFmtId="0" fontId="11" fillId="4" borderId="15" xfId="0" applyFont="1" applyFill="1" applyBorder="1"/>
    <xf numFmtId="0" fontId="6" fillId="4" borderId="5" xfId="0" applyNumberFormat="1" applyFont="1" applyFill="1" applyBorder="1" applyAlignment="1" applyProtection="1"/>
    <xf numFmtId="0" fontId="5" fillId="4" borderId="5" xfId="0" applyFont="1" applyFill="1" applyBorder="1"/>
    <xf numFmtId="0" fontId="6" fillId="6" borderId="5" xfId="0" applyNumberFormat="1" applyFont="1" applyFill="1" applyBorder="1" applyAlignment="1" applyProtection="1"/>
    <xf numFmtId="0" fontId="12" fillId="4" borderId="1" xfId="0" applyFont="1" applyFill="1" applyBorder="1"/>
    <xf numFmtId="0" fontId="12" fillId="0" borderId="5" xfId="0" applyFont="1" applyBorder="1" applyAlignment="1">
      <alignment wrapText="1"/>
    </xf>
    <xf numFmtId="0" fontId="13" fillId="5" borderId="1" xfId="0" applyNumberFormat="1" applyFont="1" applyFill="1" applyBorder="1" applyAlignment="1" applyProtection="1"/>
    <xf numFmtId="49" fontId="13" fillId="5" borderId="1" xfId="0" applyNumberFormat="1" applyFont="1" applyFill="1" applyBorder="1" applyAlignment="1" applyProtection="1"/>
    <xf numFmtId="0" fontId="13" fillId="7" borderId="1" xfId="0" applyNumberFormat="1" applyFont="1" applyFill="1" applyBorder="1" applyAlignment="1" applyProtection="1"/>
    <xf numFmtId="0" fontId="14" fillId="5" borderId="9" xfId="0" applyNumberFormat="1" applyFont="1" applyFill="1" applyBorder="1" applyAlignment="1" applyProtection="1">
      <alignment horizontal="center" vertical="center"/>
    </xf>
    <xf numFmtId="0" fontId="5" fillId="4" borderId="0" xfId="0" applyFont="1" applyFill="1" applyBorder="1" applyAlignment="1">
      <alignment horizontal="center" vertical="center"/>
    </xf>
    <xf numFmtId="0" fontId="18" fillId="4" borderId="1" xfId="0" applyFont="1" applyFill="1" applyBorder="1" applyAlignment="1" applyProtection="1">
      <alignment horizontal="center" vertical="center"/>
    </xf>
    <xf numFmtId="0" fontId="1" fillId="0" borderId="0" xfId="1" applyProtection="1"/>
    <xf numFmtId="0" fontId="1" fillId="0" borderId="0" xfId="1" applyAlignment="1" applyProtection="1">
      <alignment horizontal="left"/>
    </xf>
    <xf numFmtId="0" fontId="20" fillId="9" borderId="0" xfId="1" applyFont="1" applyFill="1" applyBorder="1" applyAlignment="1" applyProtection="1"/>
    <xf numFmtId="0" fontId="21" fillId="9" borderId="0" xfId="1" applyFont="1" applyFill="1" applyBorder="1" applyAlignment="1" applyProtection="1"/>
    <xf numFmtId="0" fontId="23" fillId="0" borderId="0" xfId="1" applyFont="1" applyFill="1" applyBorder="1" applyAlignment="1" applyProtection="1">
      <alignment horizontal="left"/>
    </xf>
    <xf numFmtId="0" fontId="21" fillId="11" borderId="0" xfId="1" applyFont="1" applyFill="1" applyBorder="1" applyAlignment="1" applyProtection="1"/>
    <xf numFmtId="164" fontId="29" fillId="0" borderId="1" xfId="1" applyNumberFormat="1" applyFont="1" applyFill="1" applyBorder="1" applyAlignment="1" applyProtection="1">
      <alignment horizontal="left"/>
    </xf>
    <xf numFmtId="165" fontId="30" fillId="0" borderId="1" xfId="1" applyNumberFormat="1" applyFont="1" applyFill="1" applyBorder="1" applyAlignment="1" applyProtection="1">
      <alignment horizontal="left" vertical="center"/>
    </xf>
    <xf numFmtId="0" fontId="21" fillId="9" borderId="0" xfId="1" applyFont="1" applyFill="1" applyBorder="1" applyAlignment="1" applyProtection="1">
      <alignment wrapText="1"/>
    </xf>
    <xf numFmtId="0" fontId="32" fillId="12" borderId="0" xfId="1" applyFont="1" applyFill="1" applyProtection="1"/>
    <xf numFmtId="165" fontId="30" fillId="0" borderId="1" xfId="1" applyNumberFormat="1" applyFont="1" applyFill="1" applyBorder="1" applyAlignment="1" applyProtection="1">
      <alignment horizontal="left" vertical="center" wrapText="1"/>
    </xf>
    <xf numFmtId="16" fontId="25" fillId="0" borderId="0" xfId="1" applyNumberFormat="1" applyFont="1" applyFill="1" applyBorder="1" applyProtection="1"/>
    <xf numFmtId="0" fontId="26" fillId="0" borderId="1" xfId="1" applyFont="1" applyFill="1" applyBorder="1" applyAlignment="1" applyProtection="1">
      <alignment horizontal="center"/>
    </xf>
    <xf numFmtId="0" fontId="31" fillId="12" borderId="0" xfId="1" applyFont="1" applyFill="1" applyProtection="1"/>
    <xf numFmtId="0" fontId="31" fillId="0" borderId="1" xfId="1" applyFont="1" applyFill="1" applyBorder="1" applyAlignment="1" applyProtection="1">
      <alignment horizontal="center"/>
    </xf>
    <xf numFmtId="0" fontId="31" fillId="13" borderId="1" xfId="1" applyFont="1" applyFill="1" applyBorder="1" applyAlignment="1" applyProtection="1">
      <alignment horizontal="center"/>
    </xf>
    <xf numFmtId="16" fontId="1" fillId="0" borderId="0" xfId="1" applyNumberFormat="1" applyProtection="1"/>
    <xf numFmtId="167" fontId="21" fillId="0" borderId="1" xfId="1" applyNumberFormat="1" applyFont="1" applyFill="1" applyBorder="1" applyAlignment="1" applyProtection="1">
      <alignment horizontal="center" vertical="center"/>
    </xf>
    <xf numFmtId="167" fontId="33" fillId="0" borderId="1" xfId="1" applyNumberFormat="1" applyFont="1" applyFill="1" applyBorder="1" applyAlignment="1" applyProtection="1">
      <alignment horizontal="center" vertical="center"/>
    </xf>
    <xf numFmtId="164" fontId="35" fillId="0" borderId="1" xfId="1" applyNumberFormat="1" applyFont="1" applyFill="1" applyBorder="1" applyAlignment="1" applyProtection="1">
      <alignment horizontal="left"/>
      <protection hidden="1"/>
    </xf>
    <xf numFmtId="14" fontId="1" fillId="0" borderId="0" xfId="1" applyNumberFormat="1" applyProtection="1"/>
    <xf numFmtId="0" fontId="36" fillId="0" borderId="1" xfId="1" applyFont="1" applyFill="1" applyBorder="1" applyAlignment="1" applyProtection="1">
      <alignment horizontal="left"/>
    </xf>
    <xf numFmtId="0" fontId="25" fillId="0" borderId="0" xfId="1" applyFont="1" applyFill="1" applyProtection="1"/>
    <xf numFmtId="0" fontId="16" fillId="4" borderId="0" xfId="1" applyFont="1" applyFill="1" applyProtection="1"/>
    <xf numFmtId="164" fontId="37" fillId="0" borderId="1" xfId="1" applyNumberFormat="1" applyFont="1" applyFill="1" applyBorder="1" applyAlignment="1" applyProtection="1">
      <alignment horizontal="left" vertical="center"/>
      <protection hidden="1"/>
    </xf>
    <xf numFmtId="164" fontId="38" fillId="0" borderId="1" xfId="1" applyNumberFormat="1" applyFont="1" applyFill="1" applyBorder="1" applyAlignment="1" applyProtection="1">
      <alignment horizontal="left"/>
      <protection hidden="1"/>
    </xf>
    <xf numFmtId="14" fontId="39" fillId="0" borderId="0" xfId="1" applyNumberFormat="1" applyFont="1" applyProtection="1"/>
    <xf numFmtId="164" fontId="40" fillId="0" borderId="0" xfId="1" applyNumberFormat="1" applyFont="1" applyAlignment="1" applyProtection="1">
      <alignment horizontal="center"/>
    </xf>
    <xf numFmtId="0" fontId="1" fillId="0" borderId="0" xfId="1" applyAlignment="1" applyProtection="1">
      <alignment horizontal="center"/>
    </xf>
    <xf numFmtId="0" fontId="23" fillId="0" borderId="1" xfId="1" applyFont="1" applyFill="1" applyBorder="1" applyAlignment="1" applyProtection="1">
      <alignment horizontal="left"/>
    </xf>
    <xf numFmtId="164" fontId="23" fillId="0" borderId="1" xfId="1" applyNumberFormat="1" applyFont="1" applyFill="1" applyBorder="1" applyAlignment="1" applyProtection="1">
      <alignment horizontal="left"/>
    </xf>
    <xf numFmtId="164" fontId="36" fillId="0" borderId="1" xfId="1" applyNumberFormat="1" applyFont="1" applyFill="1" applyBorder="1" applyAlignment="1" applyProtection="1">
      <alignment horizontal="left"/>
    </xf>
    <xf numFmtId="0" fontId="1" fillId="9" borderId="0" xfId="1" applyFill="1" applyProtection="1"/>
    <xf numFmtId="0" fontId="32" fillId="9" borderId="0" xfId="1" applyFont="1" applyFill="1" applyProtection="1"/>
    <xf numFmtId="0" fontId="1" fillId="9" borderId="0" xfId="1" applyFont="1" applyFill="1" applyProtection="1"/>
    <xf numFmtId="0" fontId="31" fillId="4" borderId="0" xfId="1" applyFont="1" applyFill="1" applyBorder="1" applyProtection="1"/>
    <xf numFmtId="164" fontId="36" fillId="0" borderId="0" xfId="1" applyNumberFormat="1" applyFont="1" applyFill="1" applyAlignment="1" applyProtection="1">
      <alignment horizontal="left"/>
    </xf>
    <xf numFmtId="165" fontId="30" fillId="0" borderId="0" xfId="1" applyNumberFormat="1" applyFont="1" applyFill="1" applyAlignment="1" applyProtection="1">
      <alignment horizontal="left" vertical="center"/>
    </xf>
    <xf numFmtId="0" fontId="31" fillId="0" borderId="0" xfId="1" applyFont="1" applyProtection="1"/>
    <xf numFmtId="0" fontId="25" fillId="0" borderId="19" xfId="1" applyFont="1" applyBorder="1" applyAlignment="1" applyProtection="1"/>
    <xf numFmtId="0" fontId="31" fillId="0" borderId="29" xfId="1" applyFont="1" applyBorder="1" applyAlignment="1" applyProtection="1"/>
    <xf numFmtId="0" fontId="1" fillId="0" borderId="29" xfId="1" applyFill="1" applyBorder="1" applyAlignment="1" applyProtection="1">
      <alignment horizontal="center"/>
    </xf>
    <xf numFmtId="0" fontId="31" fillId="0" borderId="29" xfId="1" applyFont="1" applyFill="1" applyBorder="1" applyAlignment="1" applyProtection="1"/>
    <xf numFmtId="0" fontId="31" fillId="0" borderId="29" xfId="1" applyFont="1" applyBorder="1" applyProtection="1"/>
    <xf numFmtId="0" fontId="1" fillId="0" borderId="0" xfId="1" applyFont="1" applyProtection="1"/>
    <xf numFmtId="0" fontId="31" fillId="0" borderId="0" xfId="1" applyFont="1" applyBorder="1" applyAlignment="1" applyProtection="1"/>
    <xf numFmtId="0" fontId="1" fillId="0" borderId="0" xfId="1" applyFill="1" applyBorder="1" applyAlignment="1" applyProtection="1">
      <alignment horizontal="center" wrapText="1"/>
    </xf>
    <xf numFmtId="0" fontId="31" fillId="0" borderId="0" xfId="1" applyFont="1" applyFill="1" applyBorder="1" applyAlignment="1" applyProtection="1"/>
    <xf numFmtId="0" fontId="1" fillId="0" borderId="0" xfId="1" applyFont="1" applyBorder="1" applyProtection="1"/>
    <xf numFmtId="168" fontId="1" fillId="0" borderId="0" xfId="1" applyNumberFormat="1" applyBorder="1" applyProtection="1"/>
    <xf numFmtId="14" fontId="31" fillId="0" borderId="31" xfId="1" applyNumberFormat="1" applyFont="1" applyBorder="1" applyAlignment="1" applyProtection="1">
      <alignment horizontal="center" wrapText="1"/>
    </xf>
    <xf numFmtId="0" fontId="1" fillId="0" borderId="0" xfId="1" applyBorder="1" applyAlignment="1" applyProtection="1">
      <alignment horizontal="center" wrapText="1"/>
    </xf>
    <xf numFmtId="14" fontId="31" fillId="0" borderId="0" xfId="1" applyNumberFormat="1" applyFont="1" applyBorder="1" applyAlignment="1" applyProtection="1">
      <alignment horizontal="center" wrapText="1"/>
    </xf>
    <xf numFmtId="0" fontId="46" fillId="0" borderId="14" xfId="1" applyFont="1" applyBorder="1" applyAlignment="1" applyProtection="1"/>
    <xf numFmtId="0" fontId="31" fillId="0" borderId="17" xfId="1" applyFont="1" applyBorder="1" applyProtection="1"/>
    <xf numFmtId="0" fontId="40" fillId="0" borderId="33" xfId="3" applyBorder="1"/>
    <xf numFmtId="0" fontId="40" fillId="0" borderId="34" xfId="3" applyBorder="1"/>
    <xf numFmtId="0" fontId="40" fillId="0" borderId="34" xfId="3" applyBorder="1" applyAlignment="1">
      <alignment horizontal="center" vertical="center"/>
    </xf>
    <xf numFmtId="0" fontId="40" fillId="0" borderId="0" xfId="3" applyBorder="1"/>
    <xf numFmtId="0" fontId="40" fillId="0" borderId="35" xfId="3" applyBorder="1"/>
    <xf numFmtId="0" fontId="40" fillId="0" borderId="0" xfId="3"/>
    <xf numFmtId="0" fontId="51" fillId="20" borderId="4" xfId="3" applyFont="1" applyFill="1" applyBorder="1" applyAlignment="1">
      <alignment horizontal="center" vertical="center"/>
    </xf>
    <xf numFmtId="0" fontId="51" fillId="20" borderId="1" xfId="3" applyFont="1" applyFill="1" applyBorder="1" applyAlignment="1">
      <alignment horizontal="center" vertical="center"/>
    </xf>
    <xf numFmtId="0" fontId="51" fillId="20" borderId="12" xfId="3" applyFont="1" applyFill="1" applyBorder="1" applyAlignment="1">
      <alignment horizontal="center" vertical="center"/>
    </xf>
    <xf numFmtId="14" fontId="30" fillId="10" borderId="39" xfId="3" applyNumberFormat="1" applyFont="1" applyFill="1" applyBorder="1" applyAlignment="1">
      <alignment horizontal="center" vertical="center"/>
    </xf>
    <xf numFmtId="14" fontId="30" fillId="10" borderId="9" xfId="3" applyNumberFormat="1" applyFont="1" applyFill="1" applyBorder="1" applyAlignment="1">
      <alignment horizontal="center" vertical="center"/>
    </xf>
    <xf numFmtId="14" fontId="30" fillId="10" borderId="40" xfId="3" applyNumberFormat="1" applyFont="1" applyFill="1" applyBorder="1" applyAlignment="1">
      <alignment horizontal="center" vertical="center"/>
    </xf>
    <xf numFmtId="0" fontId="30" fillId="0" borderId="0" xfId="3" applyFont="1" applyFill="1" applyBorder="1" applyAlignment="1">
      <alignment vertical="center"/>
    </xf>
    <xf numFmtId="1" fontId="52" fillId="2" borderId="1" xfId="3" applyNumberFormat="1" applyFont="1" applyFill="1" applyBorder="1" applyAlignment="1">
      <alignment horizontal="center" vertical="center"/>
    </xf>
    <xf numFmtId="0" fontId="40" fillId="0" borderId="1" xfId="3" applyBorder="1" applyAlignment="1">
      <alignment horizontal="center" vertical="center"/>
    </xf>
    <xf numFmtId="14" fontId="40" fillId="0" borderId="1" xfId="3" applyNumberFormat="1" applyBorder="1" applyAlignment="1">
      <alignment horizontal="center" vertical="center"/>
    </xf>
    <xf numFmtId="14" fontId="30" fillId="10" borderId="7" xfId="3" applyNumberFormat="1" applyFont="1" applyFill="1" applyBorder="1" applyAlignment="1">
      <alignment horizontal="center" vertical="center"/>
    </xf>
    <xf numFmtId="14" fontId="30" fillId="10" borderId="8" xfId="3" applyNumberFormat="1" applyFont="1" applyFill="1" applyBorder="1" applyAlignment="1">
      <alignment horizontal="center" vertical="center"/>
    </xf>
    <xf numFmtId="14" fontId="30" fillId="21" borderId="41" xfId="3" applyNumberFormat="1" applyFont="1" applyFill="1" applyBorder="1" applyAlignment="1">
      <alignment horizontal="center" vertical="center"/>
    </xf>
    <xf numFmtId="14" fontId="30" fillId="21" borderId="42" xfId="3" applyNumberFormat="1" applyFont="1" applyFill="1" applyBorder="1" applyAlignment="1">
      <alignment horizontal="center" vertical="center"/>
    </xf>
    <xf numFmtId="14" fontId="30" fillId="0" borderId="33" xfId="3" applyNumberFormat="1" applyFont="1" applyFill="1" applyBorder="1" applyAlignment="1">
      <alignment vertical="center"/>
    </xf>
    <xf numFmtId="14" fontId="30" fillId="21" borderId="44" xfId="3" applyNumberFormat="1" applyFont="1" applyFill="1" applyBorder="1" applyAlignment="1">
      <alignment horizontal="center" vertical="center"/>
    </xf>
    <xf numFmtId="1" fontId="30" fillId="21" borderId="45" xfId="3" applyNumberFormat="1" applyFont="1" applyFill="1" applyBorder="1" applyAlignment="1">
      <alignment horizontal="center" vertical="center"/>
    </xf>
    <xf numFmtId="1" fontId="52" fillId="0" borderId="0" xfId="3" applyNumberFormat="1" applyFont="1" applyAlignment="1">
      <alignment horizontal="center" vertical="center"/>
    </xf>
    <xf numFmtId="14" fontId="30" fillId="0" borderId="0" xfId="3" applyNumberFormat="1" applyFont="1" applyFill="1" applyBorder="1" applyAlignment="1">
      <alignment horizontal="center" vertical="center"/>
    </xf>
    <xf numFmtId="14" fontId="30" fillId="0" borderId="0" xfId="3" applyNumberFormat="1" applyFont="1" applyFill="1" applyBorder="1" applyAlignment="1">
      <alignment vertical="center"/>
    </xf>
    <xf numFmtId="1" fontId="30" fillId="0" borderId="0" xfId="3" applyNumberFormat="1" applyFont="1" applyFill="1" applyBorder="1" applyAlignment="1">
      <alignment horizontal="center" vertical="center"/>
    </xf>
    <xf numFmtId="1" fontId="52" fillId="0" borderId="0" xfId="3" applyNumberFormat="1" applyFont="1" applyFill="1" applyBorder="1" applyAlignment="1">
      <alignment horizontal="center" vertical="center"/>
    </xf>
    <xf numFmtId="14" fontId="30" fillId="10" borderId="4" xfId="3" applyNumberFormat="1" applyFont="1" applyFill="1" applyBorder="1" applyAlignment="1">
      <alignment horizontal="center" vertical="center"/>
    </xf>
    <xf numFmtId="14" fontId="30" fillId="10" borderId="1" xfId="3" applyNumberFormat="1" applyFont="1" applyFill="1" applyBorder="1" applyAlignment="1">
      <alignment horizontal="center" vertical="center"/>
    </xf>
    <xf numFmtId="14" fontId="30" fillId="10" borderId="12" xfId="3" applyNumberFormat="1" applyFont="1" applyFill="1" applyBorder="1" applyAlignment="1">
      <alignment horizontal="center" vertical="center"/>
    </xf>
    <xf numFmtId="0" fontId="40" fillId="10" borderId="7" xfId="3" applyFill="1" applyBorder="1"/>
    <xf numFmtId="0" fontId="40" fillId="10" borderId="8" xfId="3" applyFill="1" applyBorder="1"/>
    <xf numFmtId="14" fontId="30" fillId="10" borderId="13" xfId="3" applyNumberFormat="1" applyFont="1" applyFill="1" applyBorder="1" applyAlignment="1">
      <alignment horizontal="center" vertical="center"/>
    </xf>
    <xf numFmtId="14" fontId="30" fillId="21" borderId="43" xfId="3" applyNumberFormat="1" applyFont="1" applyFill="1" applyBorder="1" applyAlignment="1">
      <alignment horizontal="center" vertical="center"/>
    </xf>
    <xf numFmtId="14" fontId="30" fillId="21" borderId="45" xfId="3" applyNumberFormat="1" applyFont="1" applyFill="1" applyBorder="1" applyAlignment="1">
      <alignment horizontal="center" vertical="center"/>
    </xf>
    <xf numFmtId="0" fontId="40" fillId="0" borderId="35" xfId="3" applyFont="1" applyBorder="1"/>
    <xf numFmtId="0" fontId="53" fillId="0" borderId="0" xfId="3" applyFont="1" applyBorder="1" applyAlignment="1">
      <alignment wrapText="1"/>
    </xf>
    <xf numFmtId="0" fontId="53" fillId="0" borderId="0" xfId="3" applyFont="1" applyFill="1" applyBorder="1" applyAlignment="1">
      <alignment wrapText="1"/>
    </xf>
    <xf numFmtId="0" fontId="40" fillId="0" borderId="0" xfId="3" applyFill="1" applyBorder="1"/>
    <xf numFmtId="1" fontId="52" fillId="0" borderId="0" xfId="3" applyNumberFormat="1" applyFont="1" applyBorder="1" applyAlignment="1">
      <alignment horizontal="center" vertical="center"/>
    </xf>
    <xf numFmtId="1" fontId="48" fillId="0" borderId="0" xfId="3" applyNumberFormat="1" applyFont="1" applyBorder="1" applyAlignment="1">
      <alignment horizontal="center" vertical="center" wrapText="1"/>
    </xf>
    <xf numFmtId="0" fontId="17" fillId="0" borderId="0" xfId="3" applyFont="1" applyBorder="1" applyAlignment="1">
      <alignment vertical="top" wrapText="1"/>
    </xf>
    <xf numFmtId="0" fontId="40" fillId="0" borderId="0" xfId="3" applyBorder="1" applyAlignment="1">
      <alignment vertical="center"/>
    </xf>
    <xf numFmtId="0" fontId="40" fillId="0" borderId="0" xfId="3" applyAlignment="1">
      <alignment horizontal="center" vertical="center"/>
    </xf>
    <xf numFmtId="0" fontId="22" fillId="3" borderId="11" xfId="1" applyFont="1" applyFill="1" applyBorder="1" applyAlignment="1" applyProtection="1">
      <alignment horizontal="center"/>
    </xf>
    <xf numFmtId="0" fontId="15" fillId="4" borderId="13" xfId="1" applyFont="1" applyFill="1" applyBorder="1" applyAlignment="1" applyProtection="1">
      <alignment horizontal="center"/>
    </xf>
    <xf numFmtId="0" fontId="55" fillId="20" borderId="12" xfId="1" applyFont="1" applyFill="1" applyBorder="1" applyAlignment="1" applyProtection="1">
      <alignment horizontal="center"/>
    </xf>
    <xf numFmtId="0" fontId="54" fillId="21" borderId="12" xfId="1" applyFont="1" applyFill="1" applyBorder="1" applyAlignment="1" applyProtection="1">
      <alignment horizontal="center"/>
    </xf>
    <xf numFmtId="0" fontId="56" fillId="17" borderId="12" xfId="1" applyFont="1" applyFill="1" applyBorder="1" applyAlignment="1" applyProtection="1">
      <alignment horizontal="center"/>
    </xf>
    <xf numFmtId="0" fontId="22" fillId="3" borderId="1" xfId="1" applyFont="1" applyFill="1" applyBorder="1" applyAlignment="1" applyProtection="1">
      <alignment horizontal="center"/>
    </xf>
    <xf numFmtId="0" fontId="1" fillId="8" borderId="1" xfId="1" applyFill="1" applyBorder="1" applyAlignment="1" applyProtection="1">
      <alignment horizontal="left"/>
    </xf>
    <xf numFmtId="0" fontId="34" fillId="14" borderId="1" xfId="1" applyFont="1" applyFill="1" applyBorder="1" applyAlignment="1" applyProtection="1">
      <alignment horizontal="center"/>
    </xf>
    <xf numFmtId="0" fontId="34" fillId="11" borderId="1" xfId="1" applyFont="1" applyFill="1" applyBorder="1" applyAlignment="1" applyProtection="1">
      <alignment horizontal="center"/>
    </xf>
    <xf numFmtId="0" fontId="15" fillId="4" borderId="0" xfId="1" applyFont="1" applyFill="1" applyBorder="1" applyAlignment="1" applyProtection="1">
      <alignment horizontal="center"/>
    </xf>
    <xf numFmtId="0" fontId="56" fillId="0" borderId="0" xfId="1" applyFont="1" applyFill="1" applyBorder="1" applyAlignment="1" applyProtection="1">
      <alignment horizontal="center"/>
    </xf>
    <xf numFmtId="0" fontId="15" fillId="0" borderId="0" xfId="1" applyFont="1" applyFill="1" applyBorder="1" applyAlignment="1" applyProtection="1">
      <alignment horizontal="center"/>
    </xf>
    <xf numFmtId="0" fontId="22" fillId="4" borderId="0" xfId="1" applyFont="1" applyFill="1" applyBorder="1" applyAlignment="1" applyProtection="1">
      <alignment horizontal="center"/>
    </xf>
    <xf numFmtId="0" fontId="56" fillId="4" borderId="0" xfId="1" applyFont="1" applyFill="1" applyBorder="1" applyAlignment="1" applyProtection="1">
      <alignment horizontal="center"/>
    </xf>
    <xf numFmtId="0" fontId="54" fillId="4" borderId="0" xfId="1" applyFont="1" applyFill="1" applyBorder="1" applyAlignment="1" applyProtection="1">
      <alignment horizontal="center"/>
    </xf>
    <xf numFmtId="0" fontId="55" fillId="4" borderId="0" xfId="1" applyFont="1" applyFill="1" applyBorder="1" applyAlignment="1" applyProtection="1">
      <alignment horizontal="center"/>
    </xf>
    <xf numFmtId="0" fontId="15" fillId="4" borderId="0" xfId="1" applyFont="1" applyFill="1" applyBorder="1" applyAlignment="1" applyProtection="1">
      <alignment vertical="center" wrapText="1"/>
    </xf>
    <xf numFmtId="0" fontId="40" fillId="0" borderId="6" xfId="3" applyBorder="1" applyAlignment="1">
      <alignment horizontal="center" vertical="center"/>
    </xf>
    <xf numFmtId="14" fontId="40" fillId="0" borderId="6" xfId="3" applyNumberFormat="1" applyBorder="1" applyAlignment="1">
      <alignment horizontal="center" vertical="center"/>
    </xf>
    <xf numFmtId="0" fontId="40" fillId="0" borderId="2" xfId="3" applyBorder="1" applyAlignment="1">
      <alignment horizontal="center" vertical="center"/>
    </xf>
    <xf numFmtId="14" fontId="40" fillId="0" borderId="3" xfId="3" applyNumberFormat="1" applyBorder="1" applyAlignment="1">
      <alignment horizontal="center" vertical="center"/>
    </xf>
    <xf numFmtId="0" fontId="40" fillId="0" borderId="3" xfId="3" applyBorder="1" applyAlignment="1">
      <alignment horizontal="center" vertical="center"/>
    </xf>
    <xf numFmtId="0" fontId="40" fillId="0" borderId="11" xfId="3" applyBorder="1" applyAlignment="1">
      <alignment horizontal="center" vertical="center"/>
    </xf>
    <xf numFmtId="0" fontId="40" fillId="0" borderId="4" xfId="3" applyBorder="1" applyAlignment="1">
      <alignment horizontal="center" vertical="center"/>
    </xf>
    <xf numFmtId="0" fontId="40" fillId="0" borderId="12" xfId="3" applyBorder="1" applyAlignment="1">
      <alignment horizontal="center" vertical="center"/>
    </xf>
    <xf numFmtId="0" fontId="40" fillId="0" borderId="7" xfId="3" applyBorder="1" applyAlignment="1">
      <alignment horizontal="center" vertical="center"/>
    </xf>
    <xf numFmtId="14" fontId="40" fillId="0" borderId="8" xfId="3" applyNumberFormat="1" applyBorder="1" applyAlignment="1">
      <alignment horizontal="center" vertical="center"/>
    </xf>
    <xf numFmtId="0" fontId="40" fillId="0" borderId="8" xfId="3" applyBorder="1" applyAlignment="1">
      <alignment horizontal="center" vertical="center"/>
    </xf>
    <xf numFmtId="0" fontId="40" fillId="0" borderId="13" xfId="3" applyBorder="1" applyAlignment="1">
      <alignment horizontal="center" vertical="center"/>
    </xf>
    <xf numFmtId="0" fontId="40" fillId="0" borderId="52" xfId="3" applyBorder="1" applyAlignment="1">
      <alignment horizontal="center" vertical="center"/>
    </xf>
    <xf numFmtId="1" fontId="58" fillId="0" borderId="36" xfId="3" applyNumberFormat="1" applyFont="1" applyFill="1" applyBorder="1" applyAlignment="1">
      <alignment vertical="center"/>
    </xf>
    <xf numFmtId="1" fontId="58" fillId="0" borderId="33" xfId="3" applyNumberFormat="1" applyFont="1" applyFill="1" applyBorder="1" applyAlignment="1">
      <alignment horizontal="center" vertical="center"/>
    </xf>
    <xf numFmtId="1" fontId="30" fillId="0" borderId="53" xfId="3" applyNumberFormat="1" applyFont="1" applyFill="1" applyBorder="1" applyAlignment="1">
      <alignment horizontal="center" vertical="center"/>
    </xf>
    <xf numFmtId="14" fontId="30" fillId="0" borderId="2" xfId="3" applyNumberFormat="1" applyFont="1" applyFill="1" applyBorder="1" applyAlignment="1">
      <alignment horizontal="center" vertical="center"/>
    </xf>
    <xf numFmtId="1" fontId="30" fillId="0" borderId="11" xfId="3" applyNumberFormat="1" applyFont="1" applyFill="1" applyBorder="1" applyAlignment="1">
      <alignment horizontal="center" vertical="center"/>
    </xf>
    <xf numFmtId="14" fontId="30" fillId="0" borderId="4" xfId="3" applyNumberFormat="1" applyFont="1" applyFill="1" applyBorder="1" applyAlignment="1">
      <alignment horizontal="center" vertical="center"/>
    </xf>
    <xf numFmtId="1" fontId="30" fillId="0" borderId="12" xfId="3" applyNumberFormat="1" applyFont="1" applyFill="1" applyBorder="1" applyAlignment="1">
      <alignment horizontal="center" vertical="center"/>
    </xf>
    <xf numFmtId="14" fontId="30" fillId="0" borderId="7" xfId="3" applyNumberFormat="1" applyFont="1" applyFill="1" applyBorder="1" applyAlignment="1">
      <alignment horizontal="center" vertical="center"/>
    </xf>
    <xf numFmtId="1" fontId="30" fillId="0" borderId="13" xfId="3" applyNumberFormat="1" applyFont="1" applyFill="1" applyBorder="1" applyAlignment="1">
      <alignment horizontal="center" vertical="center"/>
    </xf>
    <xf numFmtId="14" fontId="40" fillId="0" borderId="9" xfId="3" applyNumberFormat="1" applyBorder="1" applyAlignment="1">
      <alignment horizontal="center" vertical="center"/>
    </xf>
    <xf numFmtId="0" fontId="40" fillId="0" borderId="9" xfId="3" applyBorder="1" applyAlignment="1">
      <alignment horizontal="center" vertical="center"/>
    </xf>
    <xf numFmtId="0" fontId="40" fillId="0" borderId="40" xfId="3" applyBorder="1" applyAlignment="1">
      <alignment horizontal="center" vertical="center"/>
    </xf>
    <xf numFmtId="0" fontId="40" fillId="0" borderId="43" xfId="3" applyBorder="1" applyAlignment="1">
      <alignment horizontal="center" vertical="center"/>
    </xf>
    <xf numFmtId="14" fontId="40" fillId="0" borderId="44" xfId="3" applyNumberFormat="1" applyBorder="1" applyAlignment="1">
      <alignment horizontal="center" vertical="center"/>
    </xf>
    <xf numFmtId="0" fontId="40" fillId="0" borderId="44" xfId="3" applyBorder="1" applyAlignment="1">
      <alignment horizontal="center" vertical="center"/>
    </xf>
    <xf numFmtId="0" fontId="40" fillId="0" borderId="45" xfId="3" applyBorder="1" applyAlignment="1">
      <alignment horizontal="center" vertical="center"/>
    </xf>
    <xf numFmtId="1" fontId="52" fillId="2" borderId="0" xfId="3" applyNumberFormat="1" applyFont="1" applyFill="1" applyBorder="1" applyAlignment="1">
      <alignment horizontal="center" vertical="center"/>
    </xf>
    <xf numFmtId="0" fontId="48" fillId="4" borderId="0" xfId="3" applyFont="1" applyFill="1" applyBorder="1" applyAlignment="1">
      <alignment horizontal="center" vertical="center" wrapText="1"/>
    </xf>
    <xf numFmtId="0" fontId="51" fillId="0" borderId="15" xfId="3" applyFont="1" applyBorder="1" applyAlignment="1">
      <alignment horizontal="center" vertical="center"/>
    </xf>
    <xf numFmtId="0" fontId="40" fillId="19" borderId="8" xfId="3" applyFont="1" applyFill="1" applyBorder="1" applyAlignment="1">
      <alignment horizontal="center" vertical="center" wrapText="1"/>
    </xf>
    <xf numFmtId="0" fontId="40" fillId="19" borderId="13" xfId="3" applyFont="1" applyFill="1" applyBorder="1" applyAlignment="1">
      <alignment horizontal="center" vertical="center" wrapText="1"/>
    </xf>
    <xf numFmtId="0" fontId="52" fillId="0" borderId="57" xfId="3" applyFont="1" applyBorder="1" applyAlignment="1">
      <alignment horizontal="center" vertical="center"/>
    </xf>
    <xf numFmtId="0" fontId="52" fillId="0" borderId="58" xfId="3" applyFont="1" applyBorder="1" applyAlignment="1">
      <alignment horizontal="center" vertical="center"/>
    </xf>
    <xf numFmtId="0" fontId="52" fillId="0" borderId="59" xfId="3" applyFont="1" applyBorder="1" applyAlignment="1">
      <alignment horizontal="center" vertical="center"/>
    </xf>
    <xf numFmtId="0" fontId="40" fillId="0" borderId="60" xfId="3" applyBorder="1" applyAlignment="1">
      <alignment horizontal="center" vertical="center"/>
    </xf>
    <xf numFmtId="0" fontId="40" fillId="0" borderId="5" xfId="3" applyBorder="1" applyAlignment="1">
      <alignment horizontal="center" vertical="center"/>
    </xf>
    <xf numFmtId="0" fontId="40" fillId="0" borderId="61" xfId="3" applyBorder="1" applyAlignment="1">
      <alignment horizontal="center" vertical="center"/>
    </xf>
    <xf numFmtId="0" fontId="52" fillId="0" borderId="62" xfId="3" applyFont="1" applyBorder="1" applyAlignment="1">
      <alignment horizontal="center" vertical="center"/>
    </xf>
    <xf numFmtId="0" fontId="40" fillId="0" borderId="18" xfId="3" applyBorder="1" applyAlignment="1">
      <alignment horizontal="center" vertical="center"/>
    </xf>
    <xf numFmtId="0" fontId="40" fillId="0" borderId="30" xfId="3" applyBorder="1" applyAlignment="1">
      <alignment horizontal="center" vertical="center"/>
    </xf>
    <xf numFmtId="0" fontId="40" fillId="0" borderId="46" xfId="3" applyFont="1" applyBorder="1" applyAlignment="1">
      <alignment horizontal="center" vertical="center"/>
    </xf>
    <xf numFmtId="0" fontId="5" fillId="4" borderId="0" xfId="0" applyFont="1" applyFill="1" applyBorder="1" applyAlignment="1">
      <alignment horizontal="center" wrapText="1"/>
    </xf>
    <xf numFmtId="49" fontId="57" fillId="22" borderId="5" xfId="0" applyNumberFormat="1" applyFont="1" applyFill="1" applyBorder="1" applyAlignment="1" applyProtection="1">
      <alignment horizontal="center" vertical="center"/>
    </xf>
    <xf numFmtId="0" fontId="59" fillId="0" borderId="0" xfId="3" applyFont="1" applyBorder="1" applyAlignment="1">
      <alignment vertical="center" textRotation="90"/>
    </xf>
    <xf numFmtId="0" fontId="52" fillId="0" borderId="0" xfId="3" applyFont="1" applyBorder="1" applyAlignment="1">
      <alignment horizontal="center" vertical="center"/>
    </xf>
    <xf numFmtId="0" fontId="40" fillId="0" borderId="0" xfId="3" applyBorder="1" applyAlignment="1">
      <alignment horizontal="center" vertical="center"/>
    </xf>
    <xf numFmtId="14" fontId="40" fillId="0" borderId="0" xfId="3" applyNumberFormat="1" applyBorder="1" applyAlignment="1">
      <alignment horizontal="center" vertical="center"/>
    </xf>
    <xf numFmtId="0" fontId="52" fillId="0" borderId="64" xfId="3" applyFont="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40" fillId="0" borderId="10" xfId="3" applyBorder="1" applyAlignment="1">
      <alignment horizontal="center" vertical="center"/>
    </xf>
    <xf numFmtId="0" fontId="40" fillId="0" borderId="16" xfId="3" applyBorder="1" applyAlignment="1">
      <alignment horizontal="center" vertical="center"/>
    </xf>
    <xf numFmtId="0" fontId="5" fillId="4" borderId="65" xfId="0" applyFont="1" applyFill="1" applyBorder="1" applyAlignment="1">
      <alignment horizontal="center" vertical="center"/>
    </xf>
    <xf numFmtId="1" fontId="60" fillId="0" borderId="1" xfId="3" applyNumberFormat="1" applyFont="1" applyFill="1" applyBorder="1" applyAlignment="1">
      <alignment horizontal="center" vertical="center"/>
    </xf>
    <xf numFmtId="1" fontId="60" fillId="0" borderId="1" xfId="3" applyNumberFormat="1" applyFont="1" applyBorder="1" applyAlignment="1">
      <alignment horizontal="center" vertical="center"/>
    </xf>
    <xf numFmtId="0" fontId="40" fillId="0" borderId="32" xfId="3" applyBorder="1" applyAlignment="1">
      <alignment horizontal="center" vertical="center"/>
    </xf>
    <xf numFmtId="1" fontId="60" fillId="0" borderId="6" xfId="3" applyNumberFormat="1" applyFont="1" applyFill="1" applyBorder="1" applyAlignment="1">
      <alignment horizontal="center" vertical="center"/>
    </xf>
    <xf numFmtId="49" fontId="62" fillId="22" borderId="5" xfId="0" applyNumberFormat="1" applyFont="1" applyFill="1" applyBorder="1" applyAlignment="1" applyProtection="1">
      <alignment horizontal="center" vertical="center" wrapText="1"/>
    </xf>
    <xf numFmtId="0" fontId="61" fillId="4" borderId="65" xfId="0" applyFont="1" applyFill="1" applyBorder="1" applyAlignment="1">
      <alignment horizontal="center" vertical="center"/>
    </xf>
    <xf numFmtId="14" fontId="30" fillId="0" borderId="1" xfId="3" applyNumberFormat="1" applyFont="1" applyFill="1" applyBorder="1" applyAlignment="1">
      <alignment horizontal="center" vertical="center"/>
    </xf>
    <xf numFmtId="0" fontId="64" fillId="4" borderId="1" xfId="0" applyFont="1" applyFill="1" applyBorder="1" applyAlignment="1">
      <alignment horizontal="center" vertical="center"/>
    </xf>
    <xf numFmtId="0" fontId="63" fillId="4" borderId="1" xfId="0" applyFont="1" applyFill="1" applyBorder="1" applyAlignment="1">
      <alignment horizontal="center" vertical="center"/>
    </xf>
    <xf numFmtId="0" fontId="6" fillId="4" borderId="1" xfId="0" applyNumberFormat="1" applyFont="1" applyFill="1" applyBorder="1" applyAlignment="1" applyProtection="1">
      <alignment horizontal="center" vertical="center"/>
    </xf>
    <xf numFmtId="49" fontId="6" fillId="4" borderId="1" xfId="0" applyNumberFormat="1" applyFont="1" applyFill="1" applyBorder="1" applyAlignment="1" applyProtection="1">
      <alignment horizontal="center" vertical="center"/>
    </xf>
    <xf numFmtId="0" fontId="5" fillId="4" borderId="1" xfId="0" applyFont="1" applyFill="1" applyBorder="1" applyAlignment="1">
      <alignment horizontal="center" vertical="center"/>
    </xf>
    <xf numFmtId="0" fontId="6" fillId="6" borderId="1" xfId="0" applyNumberFormat="1" applyFont="1" applyFill="1" applyBorder="1" applyAlignment="1" applyProtection="1">
      <alignment horizontal="center" vertical="center"/>
    </xf>
    <xf numFmtId="49" fontId="6" fillId="6" borderId="1" xfId="0" applyNumberFormat="1" applyFont="1" applyFill="1" applyBorder="1" applyAlignment="1" applyProtection="1">
      <alignment horizontal="center" vertical="center"/>
    </xf>
    <xf numFmtId="0" fontId="5" fillId="4" borderId="0" xfId="0" applyFont="1" applyFill="1" applyAlignment="1">
      <alignment horizontal="center" vertical="center"/>
    </xf>
    <xf numFmtId="49" fontId="5" fillId="4" borderId="0" xfId="0" applyNumberFormat="1" applyFont="1" applyFill="1" applyAlignment="1">
      <alignment horizontal="center" vertical="center"/>
    </xf>
    <xf numFmtId="0" fontId="5" fillId="4" borderId="1" xfId="0" applyFont="1" applyFill="1" applyBorder="1" applyAlignment="1">
      <alignment horizontal="center"/>
    </xf>
    <xf numFmtId="0" fontId="59" fillId="0" borderId="33" xfId="3" applyFont="1" applyBorder="1" applyAlignment="1">
      <alignment horizontal="center" vertical="center" textRotation="90"/>
    </xf>
    <xf numFmtId="0" fontId="59" fillId="0" borderId="35" xfId="3" applyFont="1" applyBorder="1" applyAlignment="1">
      <alignment horizontal="center" vertical="center" textRotation="90"/>
    </xf>
    <xf numFmtId="0" fontId="59" fillId="0" borderId="46" xfId="3" applyFont="1" applyBorder="1" applyAlignment="1">
      <alignment horizontal="center" vertical="center" textRotation="90"/>
    </xf>
    <xf numFmtId="0" fontId="8" fillId="4" borderId="0" xfId="0" applyFont="1" applyFill="1" applyBorder="1" applyAlignment="1">
      <alignment horizontal="center" vertical="center" wrapText="1"/>
    </xf>
    <xf numFmtId="0" fontId="0" fillId="0" borderId="0" xfId="0" applyAlignment="1">
      <alignment wrapText="1"/>
    </xf>
    <xf numFmtId="0" fontId="0" fillId="0" borderId="14" xfId="0" applyBorder="1" applyAlignment="1">
      <alignment wrapText="1"/>
    </xf>
    <xf numFmtId="0" fontId="19" fillId="5" borderId="10" xfId="0" applyNumberFormat="1" applyFont="1" applyFill="1" applyBorder="1" applyAlignment="1" applyProtection="1">
      <alignment horizontal="center" vertical="center"/>
    </xf>
    <xf numFmtId="0" fontId="19" fillId="5" borderId="19" xfId="0" applyNumberFormat="1" applyFont="1" applyFill="1" applyBorder="1" applyAlignment="1" applyProtection="1">
      <alignment horizontal="center" vertical="center"/>
    </xf>
    <xf numFmtId="0" fontId="19" fillId="5" borderId="5" xfId="0" applyNumberFormat="1" applyFont="1" applyFill="1" applyBorder="1" applyAlignment="1" applyProtection="1">
      <alignment horizontal="center" vertical="center"/>
    </xf>
    <xf numFmtId="166" fontId="26" fillId="8" borderId="25" xfId="1" applyNumberFormat="1" applyFont="1" applyFill="1" applyBorder="1" applyAlignment="1" applyProtection="1">
      <alignment horizontal="center" wrapText="1"/>
    </xf>
    <xf numFmtId="0" fontId="32" fillId="8" borderId="26" xfId="1" applyFont="1" applyFill="1" applyBorder="1" applyAlignment="1" applyProtection="1">
      <alignment horizontal="center" wrapText="1"/>
    </xf>
    <xf numFmtId="0" fontId="32" fillId="8" borderId="27" xfId="1" applyFont="1" applyFill="1" applyBorder="1" applyAlignment="1" applyProtection="1">
      <alignment horizontal="center" wrapText="1"/>
    </xf>
    <xf numFmtId="166" fontId="26" fillId="8" borderId="1" xfId="1" applyNumberFormat="1" applyFont="1" applyFill="1" applyBorder="1" applyAlignment="1" applyProtection="1">
      <alignment horizontal="center" wrapText="1"/>
    </xf>
    <xf numFmtId="0" fontId="32" fillId="8" borderId="1" xfId="1" applyFont="1" applyFill="1" applyBorder="1" applyAlignment="1" applyProtection="1">
      <alignment horizontal="center" wrapText="1"/>
    </xf>
    <xf numFmtId="166" fontId="32" fillId="8" borderId="1" xfId="1" applyNumberFormat="1" applyFont="1" applyFill="1" applyBorder="1" applyAlignment="1" applyProtection="1">
      <alignment horizontal="center" vertical="center" wrapText="1"/>
    </xf>
    <xf numFmtId="0" fontId="32" fillId="8" borderId="1" xfId="1" applyFont="1" applyFill="1" applyBorder="1" applyAlignment="1" applyProtection="1">
      <alignment horizontal="center" vertical="center" wrapText="1"/>
    </xf>
    <xf numFmtId="0" fontId="1" fillId="0" borderId="0" xfId="1" applyAlignment="1" applyProtection="1">
      <alignment wrapText="1"/>
    </xf>
    <xf numFmtId="0" fontId="21" fillId="9" borderId="20" xfId="1" applyFont="1" applyFill="1" applyBorder="1" applyAlignment="1" applyProtection="1">
      <alignment horizontal="center" wrapText="1"/>
    </xf>
    <xf numFmtId="0" fontId="1" fillId="0" borderId="20" xfId="1" applyBorder="1" applyAlignment="1" applyProtection="1">
      <alignment horizontal="center" wrapText="1"/>
    </xf>
    <xf numFmtId="0" fontId="24" fillId="10" borderId="21" xfId="1" applyFont="1" applyFill="1" applyBorder="1" applyAlignment="1" applyProtection="1">
      <alignment horizontal="center" vertical="center"/>
    </xf>
    <xf numFmtId="0" fontId="24" fillId="10" borderId="22" xfId="1" applyFont="1" applyFill="1" applyBorder="1" applyAlignment="1" applyProtection="1">
      <alignment horizontal="center" vertical="center"/>
    </xf>
    <xf numFmtId="0" fontId="25" fillId="10" borderId="22" xfId="1" applyFont="1" applyFill="1" applyBorder="1" applyAlignment="1" applyProtection="1">
      <alignment horizontal="center" vertical="center"/>
    </xf>
    <xf numFmtId="0" fontId="25" fillId="10" borderId="23" xfId="1" applyFont="1" applyFill="1" applyBorder="1" applyAlignment="1" applyProtection="1">
      <alignment horizontal="center" vertical="center"/>
    </xf>
    <xf numFmtId="0" fontId="26" fillId="4" borderId="10" xfId="1" applyFont="1" applyFill="1" applyBorder="1" applyAlignment="1" applyProtection="1">
      <alignment horizontal="center" vertical="center" wrapText="1"/>
    </xf>
    <xf numFmtId="0" fontId="28" fillId="0" borderId="19" xfId="1" applyFont="1" applyBorder="1" applyAlignment="1" applyProtection="1">
      <alignment horizontal="center" vertical="center" wrapText="1"/>
    </xf>
    <xf numFmtId="0" fontId="28" fillId="0" borderId="5" xfId="1" applyFont="1" applyBorder="1" applyAlignment="1" applyProtection="1">
      <alignment horizontal="center" vertical="center" wrapText="1"/>
    </xf>
    <xf numFmtId="0" fontId="21" fillId="9" borderId="24" xfId="1" applyFont="1" applyFill="1" applyBorder="1" applyAlignment="1" applyProtection="1">
      <alignment wrapText="1"/>
    </xf>
    <xf numFmtId="0" fontId="31" fillId="9" borderId="24" xfId="1" applyFont="1" applyFill="1" applyBorder="1" applyAlignment="1" applyProtection="1">
      <alignment wrapText="1"/>
    </xf>
    <xf numFmtId="0" fontId="42" fillId="4" borderId="10" xfId="2" applyFont="1" applyFill="1" applyBorder="1" applyAlignment="1" applyProtection="1">
      <alignment horizontal="left" wrapText="1"/>
    </xf>
    <xf numFmtId="0" fontId="42" fillId="4" borderId="19" xfId="2" applyFont="1" applyFill="1" applyBorder="1" applyAlignment="1" applyProtection="1">
      <alignment horizontal="left" wrapText="1"/>
    </xf>
    <xf numFmtId="0" fontId="42" fillId="4" borderId="5" xfId="2" applyFont="1" applyFill="1" applyBorder="1" applyAlignment="1" applyProtection="1">
      <alignment horizontal="left" wrapText="1"/>
    </xf>
    <xf numFmtId="0" fontId="32" fillId="15" borderId="19" xfId="1" applyFont="1" applyFill="1" applyBorder="1" applyAlignment="1" applyProtection="1"/>
    <xf numFmtId="0" fontId="25" fillId="15" borderId="19" xfId="1" applyFont="1" applyFill="1" applyBorder="1" applyAlignment="1" applyProtection="1"/>
    <xf numFmtId="0" fontId="31" fillId="0" borderId="32" xfId="1" applyFont="1" applyBorder="1" applyAlignment="1" applyProtection="1">
      <alignment horizontal="center"/>
    </xf>
    <xf numFmtId="0" fontId="1" fillId="0" borderId="17" xfId="1" applyBorder="1" applyAlignment="1" applyProtection="1">
      <alignment horizontal="center"/>
    </xf>
    <xf numFmtId="0" fontId="1" fillId="0" borderId="18" xfId="1" applyBorder="1" applyAlignment="1" applyProtection="1">
      <alignment horizontal="center"/>
    </xf>
    <xf numFmtId="168" fontId="1" fillId="0" borderId="17" xfId="1" applyNumberFormat="1" applyBorder="1" applyAlignment="1" applyProtection="1">
      <alignment horizontal="center"/>
    </xf>
    <xf numFmtId="0" fontId="1" fillId="0" borderId="17" xfId="1" applyBorder="1" applyAlignment="1" applyProtection="1"/>
    <xf numFmtId="0" fontId="1" fillId="0" borderId="18" xfId="1" applyBorder="1" applyAlignment="1" applyProtection="1"/>
    <xf numFmtId="168" fontId="1" fillId="0" borderId="32" xfId="1" applyNumberFormat="1" applyBorder="1" applyAlignment="1" applyProtection="1">
      <alignment horizontal="center"/>
    </xf>
    <xf numFmtId="0" fontId="31" fillId="10" borderId="28" xfId="1" applyFont="1" applyFill="1" applyBorder="1" applyAlignment="1" applyProtection="1">
      <alignment horizontal="center" wrapText="1"/>
    </xf>
    <xf numFmtId="0" fontId="1" fillId="0" borderId="29" xfId="1" applyBorder="1" applyAlignment="1" applyProtection="1"/>
    <xf numFmtId="0" fontId="31" fillId="10" borderId="29" xfId="1" applyFont="1" applyFill="1" applyBorder="1" applyAlignment="1" applyProtection="1">
      <alignment horizontal="center"/>
    </xf>
    <xf numFmtId="0" fontId="1" fillId="10" borderId="29" xfId="1" applyFill="1" applyBorder="1" applyAlignment="1" applyProtection="1">
      <alignment horizontal="center"/>
    </xf>
    <xf numFmtId="0" fontId="31" fillId="16" borderId="29" xfId="1" applyFont="1" applyFill="1" applyBorder="1" applyAlignment="1" applyProtection="1">
      <alignment horizontal="center"/>
    </xf>
    <xf numFmtId="0" fontId="1" fillId="16" borderId="29" xfId="1" applyFill="1" applyBorder="1" applyAlignment="1" applyProtection="1">
      <alignment horizontal="center"/>
    </xf>
    <xf numFmtId="0" fontId="31" fillId="16" borderId="29" xfId="1" applyFont="1" applyFill="1" applyBorder="1" applyAlignment="1" applyProtection="1"/>
    <xf numFmtId="0" fontId="1" fillId="16" borderId="29" xfId="1" applyFill="1" applyBorder="1" applyAlignment="1" applyProtection="1"/>
    <xf numFmtId="0" fontId="31" fillId="16" borderId="29" xfId="1" applyFont="1" applyFill="1" applyBorder="1" applyAlignment="1" applyProtection="1">
      <alignment horizontal="center" wrapText="1"/>
    </xf>
    <xf numFmtId="0" fontId="1" fillId="16" borderId="29" xfId="1" applyFill="1" applyBorder="1" applyAlignment="1" applyProtection="1">
      <alignment horizontal="center" wrapText="1"/>
    </xf>
    <xf numFmtId="0" fontId="1" fillId="16" borderId="30" xfId="1" applyFill="1" applyBorder="1" applyAlignment="1" applyProtection="1">
      <alignment horizontal="center"/>
    </xf>
    <xf numFmtId="14" fontId="31" fillId="2" borderId="31" xfId="1" applyNumberFormat="1" applyFont="1" applyFill="1" applyBorder="1" applyAlignment="1" applyProtection="1">
      <alignment horizontal="center" wrapText="1"/>
    </xf>
    <xf numFmtId="0" fontId="1" fillId="2" borderId="0" xfId="1" applyFill="1" applyBorder="1" applyAlignment="1" applyProtection="1">
      <alignment horizontal="center" wrapText="1"/>
    </xf>
    <xf numFmtId="14" fontId="31" fillId="2" borderId="0" xfId="1" applyNumberFormat="1" applyFont="1" applyFill="1" applyBorder="1" applyAlignment="1" applyProtection="1">
      <alignment horizontal="center" wrapText="1"/>
    </xf>
    <xf numFmtId="0" fontId="43" fillId="0" borderId="0" xfId="1" applyFont="1" applyBorder="1" applyAlignment="1" applyProtection="1">
      <alignment horizontal="center"/>
    </xf>
    <xf numFmtId="0" fontId="15" fillId="0" borderId="0" xfId="1" applyFont="1" applyBorder="1" applyAlignment="1" applyProtection="1">
      <alignment horizontal="center"/>
    </xf>
    <xf numFmtId="168" fontId="15" fillId="0" borderId="0" xfId="1" applyNumberFormat="1" applyFont="1" applyBorder="1" applyAlignment="1" applyProtection="1">
      <alignment horizontal="center"/>
    </xf>
    <xf numFmtId="0" fontId="15" fillId="0" borderId="0" xfId="1" applyFont="1" applyAlignment="1" applyProtection="1">
      <alignment horizontal="center"/>
    </xf>
    <xf numFmtId="0" fontId="15" fillId="0" borderId="14" xfId="1" applyFont="1" applyBorder="1" applyAlignment="1" applyProtection="1">
      <alignment horizontal="center"/>
    </xf>
    <xf numFmtId="0" fontId="31" fillId="0" borderId="0" xfId="1" applyFont="1" applyBorder="1" applyAlignment="1" applyProtection="1">
      <alignment horizontal="center"/>
    </xf>
    <xf numFmtId="0" fontId="1" fillId="0" borderId="0" xfId="1" applyAlignment="1" applyProtection="1"/>
    <xf numFmtId="0" fontId="1" fillId="0" borderId="14" xfId="1" applyBorder="1" applyAlignment="1" applyProtection="1"/>
    <xf numFmtId="0" fontId="25" fillId="10" borderId="28" xfId="1" applyFont="1" applyFill="1" applyBorder="1" applyAlignment="1" applyProtection="1">
      <alignment horizontal="center" wrapText="1"/>
    </xf>
    <xf numFmtId="0" fontId="25" fillId="10" borderId="29" xfId="1" applyFont="1" applyFill="1" applyBorder="1" applyAlignment="1" applyProtection="1"/>
    <xf numFmtId="0" fontId="25" fillId="10" borderId="30" xfId="1" applyFont="1" applyFill="1" applyBorder="1" applyAlignment="1" applyProtection="1"/>
    <xf numFmtId="0" fontId="31" fillId="10" borderId="28" xfId="1" applyFont="1" applyFill="1" applyBorder="1" applyAlignment="1" applyProtection="1">
      <alignment horizontal="center"/>
    </xf>
    <xf numFmtId="0" fontId="1" fillId="16" borderId="29" xfId="1" applyFont="1" applyFill="1" applyBorder="1" applyAlignment="1" applyProtection="1"/>
    <xf numFmtId="0" fontId="1" fillId="16" borderId="30" xfId="1" applyFill="1" applyBorder="1" applyAlignment="1" applyProtection="1"/>
    <xf numFmtId="168" fontId="1" fillId="16" borderId="28" xfId="1" applyNumberFormat="1" applyFill="1" applyBorder="1" applyAlignment="1" applyProtection="1">
      <alignment horizontal="center"/>
    </xf>
    <xf numFmtId="0" fontId="15" fillId="4" borderId="0" xfId="1" applyFont="1" applyFill="1" applyBorder="1" applyAlignment="1" applyProtection="1">
      <alignment horizontal="center" vertical="center" wrapText="1"/>
    </xf>
    <xf numFmtId="0" fontId="22" fillId="4" borderId="0" xfId="1" applyFont="1" applyFill="1" applyBorder="1" applyAlignment="1" applyProtection="1">
      <alignment horizontal="left" vertical="center"/>
    </xf>
    <xf numFmtId="0" fontId="56" fillId="4" borderId="0" xfId="1" applyFont="1" applyFill="1" applyBorder="1" applyAlignment="1" applyProtection="1">
      <alignment horizontal="left" vertical="center"/>
    </xf>
    <xf numFmtId="0" fontId="54" fillId="4" borderId="0" xfId="1" applyFont="1" applyFill="1" applyBorder="1" applyAlignment="1" applyProtection="1">
      <alignment horizontal="left" vertical="center"/>
    </xf>
    <xf numFmtId="0" fontId="55" fillId="4" borderId="0" xfId="1" applyFont="1" applyFill="1" applyBorder="1" applyAlignment="1" applyProtection="1">
      <alignment horizontal="left" vertical="center"/>
    </xf>
    <xf numFmtId="0" fontId="15" fillId="4" borderId="0" xfId="1" applyFont="1" applyFill="1" applyBorder="1" applyAlignment="1" applyProtection="1">
      <alignment horizontal="left" vertical="center"/>
    </xf>
    <xf numFmtId="0" fontId="15" fillId="4" borderId="0" xfId="1" applyFont="1" applyFill="1" applyBorder="1" applyAlignment="1" applyProtection="1">
      <alignment horizontal="center"/>
    </xf>
    <xf numFmtId="164" fontId="1" fillId="0" borderId="0" xfId="1" applyNumberFormat="1" applyAlignment="1" applyProtection="1">
      <alignment horizontal="center" wrapText="1"/>
    </xf>
    <xf numFmtId="0" fontId="40" fillId="19" borderId="6" xfId="3" applyFont="1" applyFill="1" applyBorder="1" applyAlignment="1">
      <alignment horizontal="center" vertical="center" wrapText="1"/>
    </xf>
    <xf numFmtId="0" fontId="40" fillId="19" borderId="8" xfId="3" applyFont="1" applyFill="1" applyBorder="1" applyAlignment="1">
      <alignment horizontal="center" vertical="center" wrapText="1"/>
    </xf>
    <xf numFmtId="14" fontId="30" fillId="21" borderId="43" xfId="3" applyNumberFormat="1" applyFont="1" applyFill="1" applyBorder="1" applyAlignment="1">
      <alignment horizontal="center" vertical="center"/>
    </xf>
    <xf numFmtId="14" fontId="30" fillId="21" borderId="44" xfId="3" applyNumberFormat="1" applyFont="1" applyFill="1" applyBorder="1" applyAlignment="1">
      <alignment horizontal="center" vertical="center"/>
    </xf>
    <xf numFmtId="0" fontId="47" fillId="2" borderId="21" xfId="3" applyFont="1" applyFill="1" applyBorder="1" applyAlignment="1">
      <alignment horizontal="center"/>
    </xf>
    <xf numFmtId="0" fontId="47" fillId="2" borderId="22" xfId="3" applyFont="1" applyFill="1" applyBorder="1" applyAlignment="1">
      <alignment horizontal="center"/>
    </xf>
    <xf numFmtId="0" fontId="47" fillId="2" borderId="23" xfId="3" applyFont="1" applyFill="1" applyBorder="1" applyAlignment="1">
      <alignment horizontal="center"/>
    </xf>
    <xf numFmtId="0" fontId="48" fillId="8" borderId="9" xfId="3" applyFont="1" applyFill="1" applyBorder="1" applyAlignment="1">
      <alignment horizontal="center" vertical="center" wrapText="1"/>
    </xf>
    <xf numFmtId="0" fontId="48" fillId="8" borderId="37" xfId="3" applyFont="1" applyFill="1" applyBorder="1" applyAlignment="1">
      <alignment horizontal="center" vertical="center" wrapText="1"/>
    </xf>
    <xf numFmtId="0" fontId="48" fillId="8" borderId="6" xfId="3" applyFont="1" applyFill="1" applyBorder="1" applyAlignment="1">
      <alignment horizontal="center" vertical="center" wrapText="1"/>
    </xf>
    <xf numFmtId="0" fontId="50" fillId="18" borderId="2" xfId="3" applyFont="1" applyFill="1" applyBorder="1" applyAlignment="1">
      <alignment horizontal="center" vertical="center"/>
    </xf>
    <xf numFmtId="0" fontId="50" fillId="18" borderId="3" xfId="3" applyFont="1" applyFill="1" applyBorder="1" applyAlignment="1">
      <alignment horizontal="center" vertical="center"/>
    </xf>
    <xf numFmtId="0" fontId="50" fillId="18" borderId="11" xfId="3" applyFont="1" applyFill="1" applyBorder="1" applyAlignment="1">
      <alignment horizontal="center" vertical="center"/>
    </xf>
    <xf numFmtId="0" fontId="40" fillId="19" borderId="51" xfId="3" applyFont="1" applyFill="1" applyBorder="1" applyAlignment="1">
      <alignment horizontal="center" vertical="center" wrapText="1"/>
    </xf>
    <xf numFmtId="0" fontId="40" fillId="19" borderId="7" xfId="3" applyFont="1" applyFill="1" applyBorder="1" applyAlignment="1">
      <alignment horizontal="center" vertical="center" wrapText="1"/>
    </xf>
    <xf numFmtId="0" fontId="17" fillId="0" borderId="0" xfId="3" applyFont="1" applyBorder="1" applyAlignment="1">
      <alignment horizontal="left" vertical="top" wrapText="1"/>
    </xf>
    <xf numFmtId="0" fontId="50" fillId="18" borderId="48" xfId="3" applyFont="1" applyFill="1" applyBorder="1" applyAlignment="1">
      <alignment horizontal="center" vertical="center"/>
    </xf>
    <xf numFmtId="0" fontId="50" fillId="18" borderId="49" xfId="3" applyFont="1" applyFill="1" applyBorder="1" applyAlignment="1">
      <alignment horizontal="center" vertical="center"/>
    </xf>
    <xf numFmtId="0" fontId="50" fillId="18" borderId="50" xfId="3"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wrapText="1"/>
    </xf>
    <xf numFmtId="0" fontId="15" fillId="2" borderId="38"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5" fillId="2" borderId="47" xfId="1" applyFont="1" applyFill="1" applyBorder="1" applyAlignment="1" applyProtection="1">
      <alignment horizontal="center" vertical="center" wrapText="1"/>
    </xf>
    <xf numFmtId="14" fontId="58" fillId="0" borderId="46" xfId="3" applyNumberFormat="1" applyFont="1" applyFill="1" applyBorder="1" applyAlignment="1">
      <alignment horizontal="center" vertical="center"/>
    </xf>
    <xf numFmtId="14" fontId="58" fillId="0" borderId="47" xfId="3" applyNumberFormat="1" applyFont="1" applyFill="1" applyBorder="1" applyAlignment="1">
      <alignment horizontal="center" vertical="center"/>
    </xf>
    <xf numFmtId="0" fontId="17" fillId="2" borderId="33" xfId="3" applyFont="1" applyFill="1" applyBorder="1" applyAlignment="1">
      <alignment horizontal="left" vertical="center" wrapText="1"/>
    </xf>
    <xf numFmtId="0" fontId="17" fillId="2" borderId="34" xfId="3" applyFont="1" applyFill="1" applyBorder="1" applyAlignment="1">
      <alignment horizontal="left" vertical="center" wrapText="1"/>
    </xf>
    <xf numFmtId="0" fontId="17" fillId="2" borderId="36" xfId="3" applyFont="1" applyFill="1" applyBorder="1" applyAlignment="1">
      <alignment horizontal="left" vertical="center" wrapText="1"/>
    </xf>
    <xf numFmtId="0" fontId="17" fillId="2" borderId="35" xfId="3" applyFont="1" applyFill="1" applyBorder="1" applyAlignment="1">
      <alignment horizontal="left" vertical="center" wrapText="1"/>
    </xf>
    <xf numFmtId="0" fontId="17" fillId="2" borderId="0" xfId="3" applyFont="1" applyFill="1" applyBorder="1" applyAlignment="1">
      <alignment horizontal="left" vertical="center" wrapText="1"/>
    </xf>
    <xf numFmtId="0" fontId="17" fillId="2" borderId="38" xfId="3" applyFont="1" applyFill="1" applyBorder="1" applyAlignment="1">
      <alignment horizontal="left" vertical="center" wrapText="1"/>
    </xf>
    <xf numFmtId="0" fontId="17" fillId="2" borderId="46" xfId="3" applyFont="1" applyFill="1" applyBorder="1" applyAlignment="1">
      <alignment horizontal="left" vertical="center" wrapText="1"/>
    </xf>
    <xf numFmtId="0" fontId="17" fillId="2" borderId="20" xfId="3" applyFont="1" applyFill="1" applyBorder="1" applyAlignment="1">
      <alignment horizontal="left" vertical="center" wrapText="1"/>
    </xf>
    <xf numFmtId="0" fontId="17" fillId="2" borderId="47" xfId="3" applyFont="1" applyFill="1" applyBorder="1" applyAlignment="1">
      <alignment horizontal="left" vertical="center" wrapText="1"/>
    </xf>
    <xf numFmtId="0" fontId="59" fillId="0" borderId="54" xfId="3" applyFont="1" applyBorder="1" applyAlignment="1">
      <alignment horizontal="center" vertical="center" textRotation="90"/>
    </xf>
    <xf numFmtId="0" fontId="59" fillId="0" borderId="55" xfId="3" applyFont="1" applyBorder="1" applyAlignment="1">
      <alignment horizontal="center" vertical="center" textRotation="90"/>
    </xf>
    <xf numFmtId="0" fontId="59" fillId="0" borderId="53" xfId="3" applyFont="1" applyBorder="1" applyAlignment="1">
      <alignment horizontal="center" vertical="center" textRotation="90"/>
    </xf>
    <xf numFmtId="0" fontId="49" fillId="17" borderId="33" xfId="3" applyFont="1" applyFill="1" applyBorder="1" applyAlignment="1">
      <alignment horizontal="center" vertical="center" wrapText="1"/>
    </xf>
    <xf numFmtId="0" fontId="49" fillId="17" borderId="34" xfId="3" applyFont="1" applyFill="1" applyBorder="1" applyAlignment="1">
      <alignment horizontal="center" vertical="center" wrapText="1"/>
    </xf>
    <xf numFmtId="0" fontId="49" fillId="17" borderId="36" xfId="3" applyFont="1" applyFill="1" applyBorder="1" applyAlignment="1">
      <alignment horizontal="center" vertical="center" wrapText="1"/>
    </xf>
    <xf numFmtId="0" fontId="49" fillId="17" borderId="46" xfId="3" applyFont="1" applyFill="1" applyBorder="1" applyAlignment="1">
      <alignment horizontal="center" vertical="center" wrapText="1"/>
    </xf>
    <xf numFmtId="0" fontId="49" fillId="17" borderId="20" xfId="3" applyFont="1" applyFill="1" applyBorder="1" applyAlignment="1">
      <alignment horizontal="center" vertical="center" wrapText="1"/>
    </xf>
    <xf numFmtId="0" fontId="49" fillId="17" borderId="47" xfId="3" applyFont="1" applyFill="1" applyBorder="1" applyAlignment="1">
      <alignment horizontal="center" vertical="center" wrapText="1"/>
    </xf>
    <xf numFmtId="0" fontId="40" fillId="19" borderId="32" xfId="3" applyFont="1" applyFill="1" applyBorder="1" applyAlignment="1">
      <alignment horizontal="center" vertical="center" wrapText="1"/>
    </xf>
    <xf numFmtId="0" fontId="40" fillId="19" borderId="17" xfId="3" applyFont="1" applyFill="1" applyBorder="1" applyAlignment="1">
      <alignment horizontal="center" vertical="center" wrapText="1"/>
    </xf>
    <xf numFmtId="0" fontId="40" fillId="19" borderId="63" xfId="3" applyFont="1" applyFill="1" applyBorder="1" applyAlignment="1">
      <alignment horizontal="center" vertical="center" wrapText="1"/>
    </xf>
    <xf numFmtId="0" fontId="15" fillId="15" borderId="21" xfId="1" applyFont="1" applyFill="1" applyBorder="1" applyAlignment="1" applyProtection="1">
      <alignment horizontal="center"/>
    </xf>
    <xf numFmtId="0" fontId="15" fillId="15" borderId="22" xfId="1" applyFont="1" applyFill="1" applyBorder="1" applyAlignment="1" applyProtection="1">
      <alignment horizontal="center"/>
    </xf>
    <xf numFmtId="0" fontId="15" fillId="15" borderId="23" xfId="1" applyFont="1" applyFill="1" applyBorder="1" applyAlignment="1" applyProtection="1">
      <alignment horizontal="center"/>
    </xf>
    <xf numFmtId="0" fontId="22" fillId="3" borderId="2" xfId="1" applyFont="1" applyFill="1" applyBorder="1" applyAlignment="1" applyProtection="1">
      <alignment horizontal="left" vertical="center"/>
    </xf>
    <xf numFmtId="0" fontId="22" fillId="3" borderId="3" xfId="1" applyFont="1" applyFill="1" applyBorder="1" applyAlignment="1" applyProtection="1">
      <alignment horizontal="left" vertical="center"/>
    </xf>
    <xf numFmtId="0" fontId="56" fillId="17" borderId="4" xfId="1" applyFont="1" applyFill="1" applyBorder="1" applyAlignment="1" applyProtection="1">
      <alignment horizontal="left" vertical="center"/>
    </xf>
    <xf numFmtId="0" fontId="56" fillId="17" borderId="1" xfId="1" applyFont="1" applyFill="1" applyBorder="1" applyAlignment="1" applyProtection="1">
      <alignment horizontal="left" vertical="center"/>
    </xf>
    <xf numFmtId="0" fontId="54" fillId="21" borderId="4" xfId="1" applyFont="1" applyFill="1" applyBorder="1" applyAlignment="1" applyProtection="1">
      <alignment horizontal="left" vertical="center"/>
    </xf>
    <xf numFmtId="0" fontId="54" fillId="21" borderId="1" xfId="1" applyFont="1" applyFill="1" applyBorder="1" applyAlignment="1" applyProtection="1">
      <alignment horizontal="left" vertical="center"/>
    </xf>
    <xf numFmtId="0" fontId="55" fillId="20" borderId="4" xfId="1" applyFont="1" applyFill="1" applyBorder="1" applyAlignment="1" applyProtection="1">
      <alignment horizontal="left" vertical="center"/>
    </xf>
    <xf numFmtId="0" fontId="55" fillId="20" borderId="1" xfId="1" applyFont="1" applyFill="1" applyBorder="1" applyAlignment="1" applyProtection="1">
      <alignment horizontal="left" vertical="center"/>
    </xf>
    <xf numFmtId="0" fontId="15" fillId="4" borderId="7" xfId="1" applyFont="1" applyFill="1" applyBorder="1" applyAlignment="1" applyProtection="1">
      <alignment horizontal="left" vertical="center"/>
    </xf>
    <xf numFmtId="0" fontId="15" fillId="4" borderId="8" xfId="1" applyFont="1" applyFill="1" applyBorder="1" applyAlignment="1" applyProtection="1">
      <alignment horizontal="left" vertical="center"/>
    </xf>
    <xf numFmtId="0" fontId="40" fillId="19" borderId="37" xfId="3" applyFont="1" applyFill="1" applyBorder="1" applyAlignment="1">
      <alignment horizontal="center" vertical="center" wrapText="1"/>
    </xf>
    <xf numFmtId="0" fontId="40" fillId="19" borderId="56" xfId="3" applyFont="1" applyFill="1" applyBorder="1" applyAlignment="1">
      <alignment horizontal="center" vertical="center" wrapText="1"/>
    </xf>
    <xf numFmtId="0" fontId="5" fillId="4" borderId="23" xfId="0" applyFont="1" applyFill="1" applyBorder="1" applyAlignment="1">
      <alignment horizontal="center" vertical="center"/>
    </xf>
    <xf numFmtId="0" fontId="65" fillId="4" borderId="21" xfId="0" applyFont="1" applyFill="1" applyBorder="1" applyAlignment="1">
      <alignment horizontal="center" vertical="center"/>
    </xf>
    <xf numFmtId="1" fontId="66" fillId="4" borderId="53" xfId="0" applyNumberFormat="1" applyFont="1" applyFill="1" applyBorder="1" applyAlignment="1">
      <alignment horizontal="center" vertical="center"/>
    </xf>
    <xf numFmtId="1" fontId="66" fillId="4" borderId="54" xfId="0" applyNumberFormat="1" applyFont="1" applyFill="1" applyBorder="1" applyAlignment="1">
      <alignment horizontal="center" vertical="center" wrapText="1"/>
    </xf>
    <xf numFmtId="1" fontId="66" fillId="4" borderId="55" xfId="0" applyNumberFormat="1" applyFont="1" applyFill="1" applyBorder="1" applyAlignment="1">
      <alignment horizontal="center" vertical="center" wrapText="1"/>
    </xf>
    <xf numFmtId="0" fontId="5" fillId="4" borderId="0" xfId="0" applyFont="1" applyFill="1" applyBorder="1" applyAlignment="1">
      <alignment horizontal="center" wrapText="1"/>
    </xf>
    <xf numFmtId="0" fontId="5" fillId="4" borderId="33" xfId="0" applyFont="1" applyFill="1" applyBorder="1" applyAlignment="1">
      <alignment horizontal="center" wrapText="1"/>
    </xf>
    <xf numFmtId="0" fontId="5" fillId="4" borderId="34" xfId="0" applyFont="1" applyFill="1" applyBorder="1" applyAlignment="1">
      <alignment horizontal="center" wrapText="1"/>
    </xf>
    <xf numFmtId="0" fontId="5" fillId="4" borderId="36" xfId="0" applyFont="1" applyFill="1" applyBorder="1"/>
    <xf numFmtId="0" fontId="5" fillId="4" borderId="46" xfId="0" applyFont="1" applyFill="1" applyBorder="1" applyAlignment="1">
      <alignment horizontal="center" wrapText="1"/>
    </xf>
    <xf numFmtId="0" fontId="5" fillId="4" borderId="20" xfId="0" applyFont="1" applyFill="1" applyBorder="1" applyAlignment="1">
      <alignment horizontal="center" wrapText="1"/>
    </xf>
    <xf numFmtId="1" fontId="5" fillId="4" borderId="47" xfId="0" applyNumberFormat="1" applyFont="1" applyFill="1" applyBorder="1" applyAlignment="1">
      <alignment horizontal="center" vertical="center"/>
    </xf>
  </cellXfs>
  <cellStyles count="4">
    <cellStyle name="Hipervínculo" xfId="2" builtinId="8"/>
    <cellStyle name="Normal" xfId="0" builtinId="0"/>
    <cellStyle name="Normal 2" xfId="3"/>
    <cellStyle name="Normal 3" xfId="1"/>
  </cellStyles>
  <dxfs count="61">
    <dxf>
      <font>
        <b/>
        <i val="0"/>
        <color theme="1"/>
      </font>
      <fill>
        <patternFill>
          <bgColor theme="0"/>
        </patternFill>
      </fill>
    </dxf>
    <dxf>
      <font>
        <b/>
        <i val="0"/>
        <color rgb="FFFFFF00"/>
      </font>
      <fill>
        <patternFill>
          <bgColor rgb="FFFF0000"/>
        </patternFill>
      </fill>
    </dxf>
    <dxf>
      <font>
        <b/>
        <i val="0"/>
        <color theme="8" tint="-0.24994659260841701"/>
      </font>
      <fill>
        <patternFill>
          <bgColor theme="3" tint="0.79998168889431442"/>
        </patternFill>
      </fill>
    </dxf>
    <dxf>
      <font>
        <b/>
        <i val="0"/>
        <color theme="6" tint="-0.24994659260841701"/>
      </font>
      <fill>
        <patternFill>
          <bgColor rgb="FF92D050"/>
        </patternFill>
      </fill>
    </dxf>
    <dxf>
      <font>
        <b/>
        <i val="0"/>
        <color theme="7" tint="0.79998168889431442"/>
      </font>
      <fill>
        <patternFill>
          <bgColor theme="7" tint="0.39994506668294322"/>
        </patternFill>
      </fill>
    </dxf>
    <dxf>
      <font>
        <color theme="1"/>
      </font>
      <fill>
        <patternFill>
          <bgColor theme="0"/>
        </patternFill>
      </fill>
    </dxf>
    <dxf>
      <font>
        <color theme="7" tint="0.79998168889431442"/>
      </font>
      <fill>
        <patternFill>
          <bgColor theme="7" tint="0.39994506668294322"/>
        </patternFill>
      </fill>
    </dxf>
    <dxf>
      <fill>
        <patternFill patternType="none">
          <bgColor auto="1"/>
        </patternFill>
      </fill>
    </dxf>
    <dxf>
      <font>
        <b val="0"/>
        <i val="0"/>
        <condense val="0"/>
        <extend val="0"/>
        <color auto="1"/>
      </font>
      <fill>
        <patternFill>
          <bgColor indexed="41"/>
        </patternFill>
      </fill>
    </dxf>
    <dxf>
      <font>
        <b val="0"/>
        <i val="0"/>
        <condense val="0"/>
        <extend val="0"/>
        <color auto="1"/>
      </font>
      <fill>
        <patternFill>
          <bgColor indexed="15"/>
        </patternFill>
      </fill>
    </dxf>
    <dxf>
      <font>
        <b/>
        <i val="0"/>
        <color rgb="FF002060"/>
      </font>
      <fill>
        <patternFill>
          <bgColor rgb="FFCCFF99"/>
        </patternFill>
      </fill>
    </dxf>
    <dxf>
      <font>
        <b val="0"/>
        <i val="0"/>
        <condense val="0"/>
        <extend val="0"/>
        <color auto="1"/>
      </font>
      <fill>
        <patternFill>
          <bgColor indexed="43"/>
        </patternFill>
      </fill>
    </dxf>
    <dxf>
      <font>
        <b/>
        <i val="0"/>
        <color auto="1"/>
      </font>
      <fill>
        <patternFill>
          <bgColor theme="7" tint="0.39994506668294322"/>
        </patternFill>
      </fill>
    </dxf>
    <dxf>
      <font>
        <b/>
        <i val="0"/>
      </font>
      <fill>
        <patternFill>
          <bgColor rgb="FF00FF00"/>
        </patternFill>
      </fill>
    </dxf>
    <dxf>
      <font>
        <b/>
        <i val="0"/>
        <color theme="0"/>
      </font>
      <fill>
        <patternFill>
          <bgColor rgb="FFCC9900"/>
        </patternFill>
      </fill>
    </dxf>
    <dxf>
      <font>
        <b/>
        <i val="0"/>
        <color rgb="FFFF0000"/>
      </font>
      <fill>
        <patternFill>
          <bgColor rgb="FFFFCC00"/>
        </patternFill>
      </fill>
    </dxf>
    <dxf>
      <font>
        <b/>
        <i val="0"/>
        <color rgb="FFFFFF00"/>
      </font>
      <fill>
        <patternFill>
          <bgColor rgb="FF006600"/>
        </patternFill>
      </fill>
    </dxf>
    <dxf>
      <font>
        <b val="0"/>
        <i val="0"/>
        <condense val="0"/>
        <extend val="0"/>
        <color auto="1"/>
      </font>
      <fill>
        <patternFill>
          <bgColor indexed="41"/>
        </patternFill>
      </fill>
    </dxf>
    <dxf>
      <font>
        <b val="0"/>
        <i val="0"/>
        <condense val="0"/>
        <extend val="0"/>
        <color auto="1"/>
      </font>
      <fill>
        <patternFill>
          <bgColor indexed="15"/>
        </patternFill>
      </fill>
    </dxf>
    <dxf>
      <font>
        <b/>
        <i val="0"/>
        <color rgb="FF002060"/>
      </font>
      <fill>
        <patternFill>
          <bgColor rgb="FFCCFF99"/>
        </patternFill>
      </fill>
    </dxf>
    <dxf>
      <font>
        <b val="0"/>
        <i val="0"/>
        <condense val="0"/>
        <extend val="0"/>
        <color auto="1"/>
      </font>
      <fill>
        <patternFill>
          <bgColor indexed="43"/>
        </patternFill>
      </fill>
    </dxf>
    <dxf>
      <font>
        <b/>
        <i val="0"/>
        <color auto="1"/>
      </font>
      <fill>
        <patternFill>
          <bgColor theme="7" tint="0.39994506668294322"/>
        </patternFill>
      </fill>
    </dxf>
    <dxf>
      <font>
        <b/>
        <i val="0"/>
      </font>
      <fill>
        <patternFill>
          <bgColor rgb="FF00FF00"/>
        </patternFill>
      </fill>
    </dxf>
    <dxf>
      <font>
        <b/>
        <i val="0"/>
        <color theme="0"/>
      </font>
      <fill>
        <patternFill>
          <bgColor rgb="FFCC9900"/>
        </patternFill>
      </fill>
    </dxf>
    <dxf>
      <font>
        <b/>
        <i val="0"/>
        <color rgb="FFFF0000"/>
      </font>
      <fill>
        <patternFill>
          <bgColor rgb="FFFFCC00"/>
        </patternFill>
      </fill>
    </dxf>
    <dxf>
      <font>
        <b/>
        <i val="0"/>
        <color rgb="FFFFFF00"/>
      </font>
      <fill>
        <patternFill>
          <bgColor rgb="FF006600"/>
        </patternFill>
      </fill>
    </dxf>
    <dxf>
      <font>
        <color theme="0"/>
      </font>
      <fill>
        <patternFill>
          <bgColor theme="0"/>
        </patternFill>
      </fill>
    </dxf>
    <dxf>
      <font>
        <color theme="0"/>
      </font>
      <fill>
        <patternFill>
          <bgColor theme="0"/>
        </patternFill>
      </fill>
    </dxf>
    <dxf>
      <font>
        <color rgb="FFFF0000"/>
      </font>
      <fill>
        <patternFill>
          <bgColor rgb="FFFFFF00"/>
        </patternFill>
      </fill>
    </dxf>
    <dxf>
      <font>
        <b/>
        <i val="0"/>
      </font>
      <fill>
        <patternFill>
          <bgColor theme="9" tint="0.59996337778862885"/>
        </patternFill>
      </fill>
    </dxf>
    <dxf>
      <fill>
        <patternFill>
          <bgColor theme="0"/>
        </patternFill>
      </fill>
    </dxf>
    <dxf>
      <font>
        <color theme="0"/>
      </font>
      <fill>
        <patternFill>
          <bgColor rgb="FF0070C0"/>
        </patternFill>
      </fill>
    </dxf>
    <dxf>
      <font>
        <b/>
        <i val="0"/>
        <color theme="0"/>
      </font>
      <fill>
        <patternFill>
          <bgColor rgb="FF00B050"/>
        </patternFill>
      </fill>
    </dxf>
    <dxf>
      <font>
        <b/>
        <i val="0"/>
        <color rgb="FFFFFF00"/>
        <name val="Cambria"/>
        <scheme val="none"/>
      </font>
      <fill>
        <patternFill>
          <bgColor rgb="FFFF0000"/>
        </patternFill>
      </fill>
    </dxf>
    <dxf>
      <font>
        <color rgb="FFFF0000"/>
      </font>
      <fill>
        <patternFill>
          <bgColor theme="9" tint="0.59996337778862885"/>
        </patternFill>
      </fill>
    </dxf>
    <dxf>
      <font>
        <b/>
        <i val="0"/>
        <color theme="0"/>
        <name val="Cambria"/>
        <scheme val="none"/>
      </font>
      <fill>
        <patternFill>
          <bgColor rgb="FF00B050"/>
        </patternFill>
      </fill>
      <border>
        <left style="thin">
          <color theme="0"/>
        </left>
        <right style="thin">
          <color theme="0"/>
        </right>
        <top style="thin">
          <color theme="0"/>
        </top>
        <bottom style="thin">
          <color theme="0"/>
        </bottom>
      </border>
    </dxf>
    <dxf>
      <fill>
        <patternFill>
          <bgColor rgb="FFFFFF00"/>
        </patternFill>
      </fill>
      <border>
        <bottom style="thin">
          <color rgb="FFFF0000"/>
        </bottom>
      </border>
    </dxf>
    <dxf>
      <font>
        <b/>
        <i val="0"/>
        <color theme="1"/>
      </font>
      <fill>
        <patternFill>
          <bgColor theme="0"/>
        </patternFill>
      </fill>
    </dxf>
    <dxf>
      <font>
        <b/>
        <i val="0"/>
        <color rgb="FFFFFF00"/>
      </font>
      <fill>
        <patternFill>
          <bgColor rgb="FFFF0000"/>
        </patternFill>
      </fill>
    </dxf>
    <dxf>
      <font>
        <b/>
        <i val="0"/>
        <color theme="8" tint="-0.24994659260841701"/>
      </font>
      <fill>
        <patternFill>
          <bgColor theme="3" tint="0.79998168889431442"/>
        </patternFill>
      </fill>
    </dxf>
    <dxf>
      <font>
        <b/>
        <i val="0"/>
        <color theme="6" tint="-0.24994659260841701"/>
      </font>
      <fill>
        <patternFill>
          <bgColor rgb="FF92D050"/>
        </patternFill>
      </fill>
    </dxf>
    <dxf>
      <font>
        <b/>
        <i val="0"/>
        <color theme="7" tint="0.79998168889431442"/>
      </font>
      <fill>
        <patternFill>
          <bgColor theme="7" tint="0.39994506668294322"/>
        </patternFill>
      </fill>
    </dxf>
    <dxf>
      <font>
        <color theme="1"/>
      </font>
      <fill>
        <patternFill>
          <bgColor theme="0"/>
        </patternFill>
      </fill>
    </dxf>
    <dxf>
      <font>
        <color theme="7" tint="0.79998168889431442"/>
      </font>
      <fill>
        <patternFill>
          <bgColor theme="7" tint="0.39994506668294322"/>
        </patternFill>
      </fill>
    </dxf>
    <dxf>
      <font>
        <b val="0"/>
        <i val="0"/>
        <condense val="0"/>
        <extend val="0"/>
        <color auto="1"/>
      </font>
      <fill>
        <patternFill>
          <bgColor indexed="41"/>
        </patternFill>
      </fill>
    </dxf>
    <dxf>
      <font>
        <b val="0"/>
        <i val="0"/>
        <condense val="0"/>
        <extend val="0"/>
        <color auto="1"/>
      </font>
      <fill>
        <patternFill>
          <bgColor indexed="15"/>
        </patternFill>
      </fill>
    </dxf>
    <dxf>
      <font>
        <b/>
        <i val="0"/>
        <color rgb="FF002060"/>
      </font>
      <fill>
        <patternFill>
          <bgColor rgb="FFCCFF99"/>
        </patternFill>
      </fill>
    </dxf>
    <dxf>
      <font>
        <b val="0"/>
        <i val="0"/>
        <condense val="0"/>
        <extend val="0"/>
        <color auto="1"/>
      </font>
      <fill>
        <patternFill>
          <bgColor indexed="43"/>
        </patternFill>
      </fill>
    </dxf>
    <dxf>
      <font>
        <b/>
        <i val="0"/>
        <color auto="1"/>
      </font>
      <fill>
        <patternFill>
          <bgColor theme="7" tint="0.39994506668294322"/>
        </patternFill>
      </fill>
    </dxf>
    <dxf>
      <font>
        <b/>
        <i val="0"/>
      </font>
      <fill>
        <patternFill>
          <bgColor rgb="FF00FF00"/>
        </patternFill>
      </fill>
    </dxf>
    <dxf>
      <font>
        <b/>
        <i val="0"/>
        <color theme="0"/>
      </font>
      <fill>
        <patternFill>
          <bgColor rgb="FFCC9900"/>
        </patternFill>
      </fill>
    </dxf>
    <dxf>
      <font>
        <b/>
        <i val="0"/>
        <color rgb="FFFF0000"/>
      </font>
      <fill>
        <patternFill>
          <bgColor rgb="FFFFCC00"/>
        </patternFill>
      </fill>
    </dxf>
    <dxf>
      <font>
        <b/>
        <i val="0"/>
        <color rgb="FFFFFF00"/>
      </font>
      <fill>
        <patternFill>
          <bgColor rgb="FF006600"/>
        </patternFill>
      </fill>
    </dxf>
    <dxf>
      <font>
        <b/>
        <i val="0"/>
        <color theme="1"/>
      </font>
      <fill>
        <patternFill>
          <bgColor theme="0"/>
        </patternFill>
      </fill>
    </dxf>
    <dxf>
      <font>
        <b/>
        <i val="0"/>
        <color rgb="FFFFFF00"/>
      </font>
      <fill>
        <patternFill>
          <bgColor rgb="FFFF0000"/>
        </patternFill>
      </fill>
    </dxf>
    <dxf>
      <font>
        <b/>
        <i val="0"/>
        <color theme="8" tint="-0.24994659260841701"/>
      </font>
      <fill>
        <patternFill>
          <bgColor theme="3" tint="0.79998168889431442"/>
        </patternFill>
      </fill>
    </dxf>
    <dxf>
      <font>
        <b/>
        <i val="0"/>
        <color theme="6" tint="-0.24994659260841701"/>
      </font>
      <fill>
        <patternFill>
          <bgColor rgb="FF92D050"/>
        </patternFill>
      </fill>
    </dxf>
    <dxf>
      <font>
        <b/>
        <i val="0"/>
        <color theme="7" tint="0.79998168889431442"/>
      </font>
      <fill>
        <patternFill>
          <bgColor theme="7" tint="0.39994506668294322"/>
        </patternFill>
      </fill>
    </dxf>
    <dxf>
      <font>
        <color theme="1"/>
      </font>
      <fill>
        <patternFill>
          <bgColor theme="0"/>
        </patternFill>
      </fill>
    </dxf>
    <dxf>
      <font>
        <color theme="7" tint="0.79998168889431442"/>
      </font>
      <fill>
        <patternFill>
          <bgColor theme="7" tint="0.39994506668294322"/>
        </patternFill>
      </fill>
    </dxf>
    <dxf>
      <fill>
        <patternFill>
          <bgColor rgb="FFFFFF00"/>
        </patternFill>
      </fill>
      <border>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3D3D3"/>
      <rgbColor rgb="00808080"/>
      <rgbColor rgb="000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fmlaLink="$AC$2" lockText="1"/>
</file>

<file path=xl/ctrlProps/ctrlProp2.xml><?xml version="1.0" encoding="utf-8"?>
<formControlPr xmlns="http://schemas.microsoft.com/office/spreadsheetml/2009/9/main" objectType="CheckBox" checked="Checked" fmlaLink="$AC$3" lockText="1"/>
</file>

<file path=xl/ctrlProps/ctrlProp3.xml><?xml version="1.0" encoding="utf-8"?>
<formControlPr xmlns="http://schemas.microsoft.com/office/spreadsheetml/2009/9/main" objectType="CheckBox" checked="Checked" fmlaLink="$AC$4" lockText="1"/>
</file>

<file path=xl/ctrlProps/ctrlProp4.xml><?xml version="1.0" encoding="utf-8"?>
<formControlPr xmlns="http://schemas.microsoft.com/office/spreadsheetml/2009/9/main" objectType="Scroll" dx="15" fmlaLink="$B$3" horiz="1" max="3000" min="1900" page="10" val="201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47625</xdr:colOff>
          <xdr:row>1</xdr:row>
          <xdr:rowOff>28575</xdr:rowOff>
        </xdr:from>
        <xdr:to>
          <xdr:col>26</xdr:col>
          <xdr:colOff>247650</xdr:colOff>
          <xdr:row>1</xdr:row>
          <xdr:rowOff>209550</xdr:rowOff>
        </xdr:to>
        <xdr:sp macro="" textlink="">
          <xdr:nvSpPr>
            <xdr:cNvPr id="10241" name="Check Box 1" descr="Fechas comemorativas" hidden="1">
              <a:extLst>
                <a:ext uri="{63B3BB69-23CF-44E3-9099-C40C66FF867C}">
                  <a14:compatExt spid="_x0000_s10241"/>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9</xdr:row>
          <xdr:rowOff>28575</xdr:rowOff>
        </xdr:from>
        <xdr:to>
          <xdr:col>26</xdr:col>
          <xdr:colOff>247650</xdr:colOff>
          <xdr:row>10</xdr:row>
          <xdr:rowOff>0</xdr:rowOff>
        </xdr:to>
        <xdr:sp macro="" textlink="">
          <xdr:nvSpPr>
            <xdr:cNvPr id="10242" name="Check Box 2" descr="Fechas comemorativas" hidden="1">
              <a:extLst>
                <a:ext uri="{63B3BB69-23CF-44E3-9099-C40C66FF867C}">
                  <a14:compatExt spid="_x0000_s10242"/>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19</xdr:row>
          <xdr:rowOff>28575</xdr:rowOff>
        </xdr:from>
        <xdr:to>
          <xdr:col>26</xdr:col>
          <xdr:colOff>247650</xdr:colOff>
          <xdr:row>20</xdr:row>
          <xdr:rowOff>0</xdr:rowOff>
        </xdr:to>
        <xdr:sp macro="" textlink="">
          <xdr:nvSpPr>
            <xdr:cNvPr id="10243" name="Check Box 3" descr="Fechas comemorativas" hidden="1">
              <a:extLst>
                <a:ext uri="{63B3BB69-23CF-44E3-9099-C40C66FF867C}">
                  <a14:compatExt spid="_x0000_s10243"/>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xdr:row>
          <xdr:rowOff>0</xdr:rowOff>
        </xdr:from>
        <xdr:to>
          <xdr:col>24</xdr:col>
          <xdr:colOff>0</xdr:colOff>
          <xdr:row>3</xdr:row>
          <xdr:rowOff>28575</xdr:rowOff>
        </xdr:to>
        <xdr:sp macro="" textlink="">
          <xdr:nvSpPr>
            <xdr:cNvPr id="10244" name="Scroll Bar 4" descr="Excel Gratis.com&#10;" hidden="1">
              <a:extLst>
                <a:ext uri="{63B3BB69-23CF-44E3-9099-C40C66FF867C}">
                  <a14:compatExt spid="_x0000_s1024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rtatil%20JL/Documents/MECANOEX/GESTION%20SAT%20MECANOEX/CONTROL%20TRABAJOS%20PENDIENTES/CALENDARIO%20201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Perpetuo"/>
      <sheetName val="Calendario Perpetuo Actual"/>
      <sheetName val="RESUMEN GENERAL"/>
      <sheetName val="TABLA"/>
      <sheetName val="TAB-OFICIAL"/>
      <sheetName val="CALENDARIO 2015"/>
    </sheetNames>
    <sheetDataSet>
      <sheetData sheetId="0">
        <row r="3">
          <cell r="B3">
            <v>2015</v>
          </cell>
          <cell r="AA3">
            <v>42005</v>
          </cell>
        </row>
        <row r="4">
          <cell r="AA4">
            <v>42125</v>
          </cell>
        </row>
        <row r="5">
          <cell r="AA5">
            <v>42289</v>
          </cell>
        </row>
        <row r="6">
          <cell r="AA6">
            <v>42309</v>
          </cell>
        </row>
        <row r="7">
          <cell r="AA7">
            <v>42344</v>
          </cell>
        </row>
        <row r="8">
          <cell r="AA8">
            <v>42346</v>
          </cell>
        </row>
        <row r="9">
          <cell r="AA9">
            <v>42363</v>
          </cell>
        </row>
        <row r="11">
          <cell r="AA11">
            <v>42092</v>
          </cell>
        </row>
        <row r="12">
          <cell r="AA12">
            <v>42093</v>
          </cell>
        </row>
        <row r="13">
          <cell r="AA13">
            <v>42094</v>
          </cell>
        </row>
        <row r="14">
          <cell r="AA14">
            <v>42095</v>
          </cell>
        </row>
        <row r="15">
          <cell r="AA15">
            <v>42096</v>
          </cell>
        </row>
        <row r="16">
          <cell r="AA16">
            <v>42097</v>
          </cell>
        </row>
        <row r="17">
          <cell r="AA17">
            <v>42098</v>
          </cell>
        </row>
        <row r="18">
          <cell r="AA18">
            <v>42099</v>
          </cell>
        </row>
        <row r="19">
          <cell r="AA19">
            <v>42100</v>
          </cell>
        </row>
        <row r="21">
          <cell r="AA21">
            <v>42047</v>
          </cell>
        </row>
        <row r="22">
          <cell r="AA22">
            <v>42050</v>
          </cell>
        </row>
        <row r="23">
          <cell r="AA23">
            <v>42052</v>
          </cell>
        </row>
        <row r="24">
          <cell r="AA24">
            <v>42053</v>
          </cell>
        </row>
        <row r="25">
          <cell r="AA25">
            <v>42055</v>
          </cell>
        </row>
        <row r="26">
          <cell r="AA26">
            <v>42062</v>
          </cell>
        </row>
        <row r="27">
          <cell r="AA27">
            <v>42069</v>
          </cell>
        </row>
        <row r="28">
          <cell r="AA28">
            <v>42076</v>
          </cell>
        </row>
        <row r="29">
          <cell r="AA29">
            <v>42082</v>
          </cell>
        </row>
        <row r="30">
          <cell r="AA30">
            <v>42138</v>
          </cell>
        </row>
        <row r="31">
          <cell r="AA31">
            <v>42148</v>
          </cell>
        </row>
        <row r="32">
          <cell r="AA32">
            <v>42155</v>
          </cell>
        </row>
        <row r="33">
          <cell r="AA33">
            <v>42159</v>
          </cell>
        </row>
        <row r="34">
          <cell r="AA34">
            <v>42210</v>
          </cell>
        </row>
        <row r="35">
          <cell r="AA35">
            <v>42231</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048576"/>
  <sheetViews>
    <sheetView tabSelected="1" view="pageBreakPreview" zoomScale="85" zoomScaleNormal="55" zoomScaleSheetLayoutView="85" workbookViewId="0">
      <pane ySplit="2" topLeftCell="A3" activePane="bottomLeft" state="frozen"/>
      <selection pane="bottomLeft" activeCell="G769" sqref="G769"/>
    </sheetView>
  </sheetViews>
  <sheetFormatPr baseColWidth="10" defaultColWidth="27.140625" defaultRowHeight="15" x14ac:dyDescent="0.2"/>
  <cols>
    <col min="1" max="1" width="5.85546875" style="5" customWidth="1"/>
    <col min="2" max="2" width="22.7109375" style="5" customWidth="1"/>
    <col min="3" max="3" width="70.140625" style="5" customWidth="1"/>
    <col min="4" max="4" width="14.28515625" style="5" customWidth="1"/>
    <col min="5" max="5" width="48.5703125" style="5" customWidth="1"/>
    <col min="6" max="6" width="14.7109375" style="220" customWidth="1"/>
    <col min="7" max="7" width="13.7109375" style="221" bestFit="1" customWidth="1"/>
    <col min="8" max="8" width="15.5703125" style="221" bestFit="1" customWidth="1"/>
    <col min="9" max="9" width="21.5703125" style="221" customWidth="1"/>
    <col min="10" max="10" width="18.28515625" style="6" customWidth="1"/>
    <col min="11" max="11" width="7" style="5" customWidth="1"/>
    <col min="12" max="12" width="7.85546875" style="5" customWidth="1"/>
    <col min="13" max="13" width="7.28515625" style="5" customWidth="1"/>
    <col min="14" max="15" width="7.140625" style="5" customWidth="1"/>
    <col min="16" max="16" width="5.7109375" style="5" customWidth="1"/>
    <col min="17" max="17" width="11.28515625" style="5" customWidth="1"/>
    <col min="18" max="20" width="23.5703125" style="5" customWidth="1"/>
    <col min="21" max="21" width="14.85546875" style="5" bestFit="1" customWidth="1"/>
    <col min="22" max="23" width="3.140625" style="5" customWidth="1"/>
    <col min="24" max="24" width="6.85546875" style="7" bestFit="1" customWidth="1"/>
    <col min="25" max="25" width="15.28515625" style="7" customWidth="1"/>
    <col min="26" max="26" width="27.140625" style="5"/>
    <col min="27" max="28" width="16.28515625" style="5" bestFit="1" customWidth="1"/>
    <col min="29" max="29" width="12.7109375" style="5" bestFit="1" customWidth="1"/>
    <col min="30" max="30" width="11.5703125" style="5" bestFit="1" customWidth="1"/>
    <col min="31" max="31" width="14.85546875" style="5" customWidth="1"/>
    <col min="32" max="32" width="15" style="5" customWidth="1"/>
    <col min="33" max="33" width="12.7109375" style="5" bestFit="1" customWidth="1"/>
    <col min="34" max="34" width="13" style="5" bestFit="1" customWidth="1"/>
    <col min="35" max="35" width="8" style="5" bestFit="1" customWidth="1"/>
    <col min="36" max="36" width="7.7109375" style="5" bestFit="1" customWidth="1"/>
    <col min="37" max="37" width="27.140625" style="5"/>
    <col min="38" max="39" width="9.5703125" style="5" bestFit="1" customWidth="1"/>
    <col min="40" max="40" width="8.140625" style="5" bestFit="1" customWidth="1"/>
    <col min="41" max="41" width="7.85546875" style="5" bestFit="1" customWidth="1"/>
    <col min="42" max="42" width="8.85546875" style="5" customWidth="1"/>
    <col min="43" max="16384" width="27.140625" style="5"/>
  </cols>
  <sheetData>
    <row r="1" spans="1:42" ht="94.5" customHeight="1" x14ac:dyDescent="0.2">
      <c r="A1" s="226" t="s">
        <v>883</v>
      </c>
      <c r="B1" s="227"/>
      <c r="C1" s="227"/>
      <c r="D1" s="227"/>
      <c r="E1" s="227"/>
      <c r="F1" s="227"/>
      <c r="G1" s="227"/>
      <c r="H1" s="227"/>
      <c r="I1" s="227"/>
      <c r="J1" s="227"/>
      <c r="K1" s="227"/>
      <c r="L1" s="227"/>
      <c r="M1" s="227"/>
      <c r="N1" s="227"/>
      <c r="O1" s="227"/>
      <c r="P1" s="227"/>
      <c r="Q1" s="227"/>
      <c r="R1" s="227"/>
      <c r="S1" s="227"/>
      <c r="T1" s="227"/>
      <c r="U1" s="227"/>
      <c r="V1" s="227"/>
      <c r="W1" s="227"/>
      <c r="X1" s="228"/>
      <c r="Y1" s="11"/>
    </row>
    <row r="2" spans="1:42" ht="37.5" customHeight="1" thickBot="1" x14ac:dyDescent="0.3">
      <c r="A2" s="25" t="s">
        <v>792</v>
      </c>
      <c r="B2" s="26" t="s">
        <v>790</v>
      </c>
      <c r="C2" s="27" t="s">
        <v>476</v>
      </c>
      <c r="D2" s="27" t="s">
        <v>772</v>
      </c>
      <c r="E2" s="27" t="s">
        <v>477</v>
      </c>
      <c r="F2" s="210" t="s">
        <v>878</v>
      </c>
      <c r="G2" s="195" t="s">
        <v>879</v>
      </c>
      <c r="H2" s="195" t="s">
        <v>841</v>
      </c>
      <c r="I2" s="195"/>
      <c r="J2" s="28" t="s">
        <v>791</v>
      </c>
      <c r="K2" s="27" t="s">
        <v>763</v>
      </c>
      <c r="L2" s="27" t="s">
        <v>769</v>
      </c>
      <c r="M2" s="29" t="s">
        <v>761</v>
      </c>
      <c r="N2" s="27" t="s">
        <v>762</v>
      </c>
      <c r="O2" s="27" t="s">
        <v>763</v>
      </c>
      <c r="P2" s="27" t="s">
        <v>485</v>
      </c>
      <c r="Q2" s="27" t="s">
        <v>764</v>
      </c>
      <c r="R2" s="30" t="s">
        <v>871</v>
      </c>
      <c r="S2" s="30" t="s">
        <v>776</v>
      </c>
      <c r="T2" s="30" t="s">
        <v>870</v>
      </c>
      <c r="U2" s="14" t="s">
        <v>777</v>
      </c>
      <c r="V2" s="229" t="s">
        <v>778</v>
      </c>
      <c r="W2" s="230"/>
      <c r="X2" s="231"/>
      <c r="Y2" s="12"/>
    </row>
    <row r="3" spans="1:42" ht="15" customHeight="1" thickBot="1" x14ac:dyDescent="0.25">
      <c r="A3" s="1">
        <v>1</v>
      </c>
      <c r="B3" s="22" t="s">
        <v>56</v>
      </c>
      <c r="C3" s="2"/>
      <c r="D3" s="2"/>
      <c r="E3" s="2"/>
      <c r="F3" s="215" t="s">
        <v>884</v>
      </c>
      <c r="G3" s="216" t="s">
        <v>880</v>
      </c>
      <c r="H3" s="216" t="s">
        <v>886</v>
      </c>
      <c r="I3" s="216"/>
      <c r="J3" s="3"/>
      <c r="K3" s="1"/>
      <c r="L3" s="1"/>
      <c r="M3" s="2">
        <v>0.5</v>
      </c>
      <c r="N3" s="2"/>
      <c r="O3" s="2"/>
      <c r="P3" s="2"/>
      <c r="Q3" s="1">
        <f>SUM(K3:P3)</f>
        <v>0.5</v>
      </c>
      <c r="R3" s="18">
        <f>Q3</f>
        <v>0.5</v>
      </c>
      <c r="S3" s="18">
        <f>IF(R3-R4&gt;0,1,0)</f>
        <v>0</v>
      </c>
      <c r="T3" s="18">
        <v>1</v>
      </c>
      <c r="U3" s="15">
        <f>MAX(R3:R761)</f>
        <v>5</v>
      </c>
      <c r="V3" s="32">
        <f>MATCH(U3,R3:R761,0)</f>
        <v>465</v>
      </c>
      <c r="W3" s="32">
        <v>4</v>
      </c>
      <c r="X3" s="15">
        <f>V3+W3</f>
        <v>469</v>
      </c>
      <c r="AC3" s="201" t="s">
        <v>873</v>
      </c>
      <c r="AD3" s="202" t="s">
        <v>874</v>
      </c>
      <c r="AE3" s="202" t="s">
        <v>841</v>
      </c>
      <c r="AF3" s="202" t="s">
        <v>875</v>
      </c>
      <c r="AG3" s="202" t="s">
        <v>876</v>
      </c>
      <c r="AH3" s="202" t="s">
        <v>865</v>
      </c>
      <c r="AI3" s="202" t="s">
        <v>864</v>
      </c>
      <c r="AJ3" s="205" t="s">
        <v>866</v>
      </c>
      <c r="AK3" s="211" t="s">
        <v>877</v>
      </c>
      <c r="AL3" s="222" t="s">
        <v>880</v>
      </c>
      <c r="AM3" s="222"/>
      <c r="AN3" s="222" t="s">
        <v>881</v>
      </c>
      <c r="AO3" s="222"/>
      <c r="AP3" s="16" t="s">
        <v>882</v>
      </c>
    </row>
    <row r="4" spans="1:42" ht="15" customHeight="1" x14ac:dyDescent="0.2">
      <c r="A4" s="1">
        <v>2</v>
      </c>
      <c r="B4" s="22" t="s">
        <v>486</v>
      </c>
      <c r="C4" s="2"/>
      <c r="D4" s="2"/>
      <c r="E4" s="2"/>
      <c r="F4" s="215" t="s">
        <v>884</v>
      </c>
      <c r="G4" s="216" t="s">
        <v>880</v>
      </c>
      <c r="H4" s="216" t="s">
        <v>886</v>
      </c>
      <c r="I4" s="216"/>
      <c r="J4" s="3"/>
      <c r="K4" s="1"/>
      <c r="L4" s="1"/>
      <c r="M4" s="2">
        <v>0.5</v>
      </c>
      <c r="N4" s="2"/>
      <c r="O4" s="2"/>
      <c r="P4" s="2"/>
      <c r="Q4" s="1">
        <f t="shared" ref="Q4:Q67" si="0">SUM(K4:P4)</f>
        <v>0.5</v>
      </c>
      <c r="R4" s="18">
        <f>IF(AND(R3&lt;3.5,R3+Q4&lt;=4.2),Q4+R3,Q4)</f>
        <v>1</v>
      </c>
      <c r="S4" s="18">
        <f t="shared" ref="S4:S67" si="1">IF(R4-R5&gt;0,1,0)</f>
        <v>0</v>
      </c>
      <c r="T4" s="18">
        <f>IF(S3&lt;&gt;1,T3,T3+1)</f>
        <v>1</v>
      </c>
      <c r="U4" s="19"/>
      <c r="V4" s="19"/>
      <c r="W4" s="19"/>
      <c r="X4" s="18"/>
      <c r="AA4" s="91"/>
      <c r="AB4" s="223" t="str">
        <f>'Calendario Perpetuo Actual'!L37</f>
        <v>FEBRERO</v>
      </c>
      <c r="AC4" s="200">
        <f>'Calendario Perpetuo Actual'!M37</f>
        <v>2</v>
      </c>
      <c r="AD4" s="191">
        <f>'Calendario Perpetuo Actual'!N37</f>
        <v>6</v>
      </c>
      <c r="AE4" s="151">
        <f>'Calendario Perpetuo Actual'!O37</f>
        <v>42767</v>
      </c>
      <c r="AF4" s="150">
        <f>'Calendario Perpetuo Actual'!P37</f>
        <v>3</v>
      </c>
      <c r="AG4" s="150">
        <f>'Calendario Perpetuo Actual'!Q37</f>
        <v>32</v>
      </c>
      <c r="AH4" s="150" t="str">
        <f>'Calendario Perpetuo Actual'!R37</f>
        <v>MIERCOLES</v>
      </c>
      <c r="AI4" s="150" t="str">
        <f>'Calendario Perpetuo Actual'!S37</f>
        <v>LB</v>
      </c>
      <c r="AJ4" s="208" t="str">
        <f>'Calendario Perpetuo Actual'!T37</f>
        <v>LB</v>
      </c>
      <c r="AK4" s="209">
        <f>IF(AJ4="LB", 5,3)</f>
        <v>5</v>
      </c>
      <c r="AL4" s="212" t="str">
        <f>IF(AK4=5,"MAÑANA 1","MAÑANA 3")</f>
        <v>MAÑANA 1</v>
      </c>
      <c r="AM4" s="213" t="str">
        <f>IF(AL4="MAÑANA 1","MAÑANA 2","")</f>
        <v>MAÑANA 2</v>
      </c>
      <c r="AN4" s="214" t="str">
        <f>IF(AK4=5,"TARDE 1","TARDE 3")</f>
        <v>TARDE 1</v>
      </c>
      <c r="AO4" s="213" t="str">
        <f>IF(AN4="TARDE 1","TARDE 2","")</f>
        <v>TARDE 2</v>
      </c>
      <c r="AP4" s="213" t="str">
        <f>IF(AK4=5,"NOCHE 1",IF(AK4=3,"NOCHE 1",""))</f>
        <v>NOCHE 1</v>
      </c>
    </row>
    <row r="5" spans="1:42" ht="15" customHeight="1" x14ac:dyDescent="0.2">
      <c r="A5" s="1">
        <v>3</v>
      </c>
      <c r="B5" s="22" t="s">
        <v>81</v>
      </c>
      <c r="C5" s="2"/>
      <c r="D5" s="2"/>
      <c r="E5" s="2"/>
      <c r="F5" s="215" t="s">
        <v>884</v>
      </c>
      <c r="G5" s="216" t="s">
        <v>880</v>
      </c>
      <c r="H5" s="216" t="s">
        <v>886</v>
      </c>
      <c r="I5" s="216"/>
      <c r="J5" s="3"/>
      <c r="K5" s="1"/>
      <c r="L5" s="1"/>
      <c r="M5" s="2">
        <v>0.5</v>
      </c>
      <c r="N5" s="2"/>
      <c r="O5" s="2"/>
      <c r="P5" s="2"/>
      <c r="Q5" s="1">
        <f t="shared" si="0"/>
        <v>0.5</v>
      </c>
      <c r="R5" s="18">
        <f t="shared" ref="R5:R68" si="2">IF(AND(R4&lt;3.5,R4+Q5&lt;=4.2),Q5+R4,Q5)</f>
        <v>1.5</v>
      </c>
      <c r="S5" s="18">
        <f t="shared" si="1"/>
        <v>0</v>
      </c>
      <c r="T5" s="18">
        <f t="shared" ref="T5:T68" si="3">IF(S4&lt;&gt;1,T4,T4+1)</f>
        <v>1</v>
      </c>
      <c r="U5" s="19"/>
      <c r="V5" s="19"/>
      <c r="W5" s="19"/>
      <c r="X5" s="18"/>
      <c r="AA5" s="91"/>
      <c r="AB5" s="224"/>
      <c r="AC5" s="185">
        <f>'Calendario Perpetuo Actual'!M38</f>
        <v>2</v>
      </c>
      <c r="AD5" s="188">
        <f>'Calendario Perpetuo Actual'!N38</f>
        <v>6</v>
      </c>
      <c r="AE5" s="103">
        <f>'Calendario Perpetuo Actual'!O38</f>
        <v>42768</v>
      </c>
      <c r="AF5" s="102">
        <f>'Calendario Perpetuo Actual'!P38</f>
        <v>4</v>
      </c>
      <c r="AG5" s="102">
        <f>'Calendario Perpetuo Actual'!Q38</f>
        <v>33</v>
      </c>
      <c r="AH5" s="102" t="str">
        <f>'Calendario Perpetuo Actual'!R38</f>
        <v>JUEVES</v>
      </c>
      <c r="AI5" s="102" t="str">
        <f>'Calendario Perpetuo Actual'!S38</f>
        <v>LB</v>
      </c>
      <c r="AJ5" s="203" t="str">
        <f>'Calendario Perpetuo Actual'!T38</f>
        <v>LB</v>
      </c>
      <c r="AK5" s="206">
        <f t="shared" ref="AK5:AK31" si="4">IF(AJ5="LB", 5,3)</f>
        <v>5</v>
      </c>
      <c r="AL5" s="212" t="str">
        <f t="shared" ref="AL5:AL31" si="5">IF(AK5=5,"MAÑANA 1","MAÑANA 3")</f>
        <v>MAÑANA 1</v>
      </c>
      <c r="AM5" s="213" t="str">
        <f t="shared" ref="AM5:AM32" si="6">IF(AL5="MAÑANA 1","MAÑANA 2","")</f>
        <v>MAÑANA 2</v>
      </c>
      <c r="AN5" s="214" t="str">
        <f t="shared" ref="AN5:AN31" si="7">IF(AK5=5,"TARDE 1","TARDE 3")</f>
        <v>TARDE 1</v>
      </c>
      <c r="AO5" s="213" t="str">
        <f t="shared" ref="AO5:AO32" si="8">IF(AN5="TARDE 1","TARDE 2","")</f>
        <v>TARDE 2</v>
      </c>
      <c r="AP5" s="213" t="str">
        <f t="shared" ref="AP5:AP32" si="9">IF(AK5=5,"NOCHE 1",IF(AK5=3,"NOCHE 1",""))</f>
        <v>NOCHE 1</v>
      </c>
    </row>
    <row r="6" spans="1:42" ht="15" customHeight="1" x14ac:dyDescent="0.2">
      <c r="A6" s="1">
        <v>4</v>
      </c>
      <c r="B6" s="22" t="s">
        <v>82</v>
      </c>
      <c r="C6" s="2"/>
      <c r="D6" s="2"/>
      <c r="E6" s="2"/>
      <c r="F6" s="215" t="s">
        <v>884</v>
      </c>
      <c r="G6" s="216" t="s">
        <v>880</v>
      </c>
      <c r="H6" s="216" t="s">
        <v>886</v>
      </c>
      <c r="I6" s="216"/>
      <c r="J6" s="3"/>
      <c r="K6" s="1"/>
      <c r="L6" s="1"/>
      <c r="M6" s="2">
        <v>0.5</v>
      </c>
      <c r="N6" s="2"/>
      <c r="O6" s="2"/>
      <c r="P6" s="2"/>
      <c r="Q6" s="1">
        <f t="shared" si="0"/>
        <v>0.5</v>
      </c>
      <c r="R6" s="18">
        <f t="shared" si="2"/>
        <v>2</v>
      </c>
      <c r="S6" s="18">
        <f t="shared" si="1"/>
        <v>0</v>
      </c>
      <c r="T6" s="18">
        <f t="shared" si="3"/>
        <v>1</v>
      </c>
      <c r="U6" s="19"/>
      <c r="V6" s="19"/>
      <c r="W6" s="19"/>
      <c r="X6" s="18"/>
      <c r="AA6" s="196"/>
      <c r="AB6" s="224"/>
      <c r="AC6" s="185">
        <f>'Calendario Perpetuo Actual'!M39</f>
        <v>2</v>
      </c>
      <c r="AD6" s="188">
        <f>'Calendario Perpetuo Actual'!N39</f>
        <v>6</v>
      </c>
      <c r="AE6" s="103">
        <f>'Calendario Perpetuo Actual'!O39</f>
        <v>42769</v>
      </c>
      <c r="AF6" s="102">
        <f>'Calendario Perpetuo Actual'!P39</f>
        <v>5</v>
      </c>
      <c r="AG6" s="102">
        <f>'Calendario Perpetuo Actual'!Q39</f>
        <v>34</v>
      </c>
      <c r="AH6" s="102" t="str">
        <f>'Calendario Perpetuo Actual'!R39</f>
        <v>VIERNES</v>
      </c>
      <c r="AI6" s="102" t="str">
        <f>'Calendario Perpetuo Actual'!S39</f>
        <v>LB</v>
      </c>
      <c r="AJ6" s="203" t="str">
        <f>'Calendario Perpetuo Actual'!T39</f>
        <v>LB</v>
      </c>
      <c r="AK6" s="206">
        <f t="shared" si="4"/>
        <v>5</v>
      </c>
      <c r="AL6" s="212" t="str">
        <f t="shared" si="5"/>
        <v>MAÑANA 1</v>
      </c>
      <c r="AM6" s="213" t="str">
        <f t="shared" si="6"/>
        <v>MAÑANA 2</v>
      </c>
      <c r="AN6" s="214" t="str">
        <f t="shared" si="7"/>
        <v>TARDE 1</v>
      </c>
      <c r="AO6" s="213" t="str">
        <f t="shared" si="8"/>
        <v>TARDE 2</v>
      </c>
      <c r="AP6" s="213" t="str">
        <f t="shared" si="9"/>
        <v>NOCHE 1</v>
      </c>
    </row>
    <row r="7" spans="1:42" ht="15" customHeight="1" x14ac:dyDescent="0.2">
      <c r="A7" s="1">
        <v>5</v>
      </c>
      <c r="B7" s="22" t="s">
        <v>91</v>
      </c>
      <c r="C7" s="2"/>
      <c r="D7" s="2"/>
      <c r="E7" s="2"/>
      <c r="F7" s="215" t="s">
        <v>884</v>
      </c>
      <c r="G7" s="216" t="s">
        <v>880</v>
      </c>
      <c r="H7" s="216" t="s">
        <v>886</v>
      </c>
      <c r="I7" s="216"/>
      <c r="J7" s="3"/>
      <c r="K7" s="1"/>
      <c r="L7" s="1"/>
      <c r="M7" s="2">
        <v>0.5</v>
      </c>
      <c r="N7" s="2"/>
      <c r="O7" s="2"/>
      <c r="P7" s="2"/>
      <c r="Q7" s="1">
        <f t="shared" si="0"/>
        <v>0.5</v>
      </c>
      <c r="R7" s="18">
        <f t="shared" si="2"/>
        <v>2.5</v>
      </c>
      <c r="S7" s="18">
        <f t="shared" si="1"/>
        <v>0</v>
      </c>
      <c r="T7" s="18">
        <f t="shared" si="3"/>
        <v>1</v>
      </c>
      <c r="U7" s="19"/>
      <c r="V7" s="19"/>
      <c r="W7" s="19"/>
      <c r="X7" s="18"/>
      <c r="AA7" s="196"/>
      <c r="AB7" s="224"/>
      <c r="AC7" s="185">
        <f>'Calendario Perpetuo Actual'!M40</f>
        <v>2</v>
      </c>
      <c r="AD7" s="188">
        <f>'Calendario Perpetuo Actual'!N40</f>
        <v>6</v>
      </c>
      <c r="AE7" s="103">
        <f>'Calendario Perpetuo Actual'!O40</f>
        <v>42770</v>
      </c>
      <c r="AF7" s="102">
        <f>'Calendario Perpetuo Actual'!P40</f>
        <v>6</v>
      </c>
      <c r="AG7" s="102">
        <f>'Calendario Perpetuo Actual'!Q40</f>
        <v>35</v>
      </c>
      <c r="AH7" s="102" t="str">
        <f>'Calendario Perpetuo Actual'!R40</f>
        <v>SABADO</v>
      </c>
      <c r="AI7" s="102" t="str">
        <f>'Calendario Perpetuo Actual'!S40</f>
        <v>FS</v>
      </c>
      <c r="AJ7" s="203" t="str">
        <f>'Calendario Perpetuo Actual'!T40</f>
        <v>FS</v>
      </c>
      <c r="AK7" s="206">
        <f t="shared" si="4"/>
        <v>3</v>
      </c>
      <c r="AL7" s="212" t="str">
        <f t="shared" si="5"/>
        <v>MAÑANA 3</v>
      </c>
      <c r="AM7" s="213" t="str">
        <f t="shared" si="6"/>
        <v/>
      </c>
      <c r="AN7" s="214" t="str">
        <f t="shared" si="7"/>
        <v>TARDE 3</v>
      </c>
      <c r="AO7" s="213" t="str">
        <f t="shared" si="8"/>
        <v/>
      </c>
      <c r="AP7" s="213" t="str">
        <f t="shared" si="9"/>
        <v>NOCHE 1</v>
      </c>
    </row>
    <row r="8" spans="1:42" ht="15" customHeight="1" x14ac:dyDescent="0.2">
      <c r="A8" s="1">
        <v>6</v>
      </c>
      <c r="B8" s="22" t="s">
        <v>83</v>
      </c>
      <c r="C8" s="2"/>
      <c r="D8" s="2"/>
      <c r="E8" s="2"/>
      <c r="F8" s="215" t="s">
        <v>885</v>
      </c>
      <c r="G8" s="216" t="s">
        <v>880</v>
      </c>
      <c r="H8" s="216" t="s">
        <v>886</v>
      </c>
      <c r="I8" s="216"/>
      <c r="J8" s="3"/>
      <c r="K8" s="1"/>
      <c r="L8" s="1"/>
      <c r="M8" s="2">
        <v>0.5</v>
      </c>
      <c r="N8" s="2"/>
      <c r="O8" s="2"/>
      <c r="P8" s="2"/>
      <c r="Q8" s="1">
        <f t="shared" si="0"/>
        <v>0.5</v>
      </c>
      <c r="R8" s="18">
        <f t="shared" si="2"/>
        <v>3</v>
      </c>
      <c r="S8" s="18">
        <f t="shared" si="1"/>
        <v>0</v>
      </c>
      <c r="T8" s="18">
        <f t="shared" si="3"/>
        <v>1</v>
      </c>
      <c r="U8" s="19"/>
      <c r="V8" s="19"/>
      <c r="W8" s="19"/>
      <c r="X8" s="18"/>
      <c r="AA8" s="196"/>
      <c r="AB8" s="224"/>
      <c r="AC8" s="185">
        <f>'Calendario Perpetuo Actual'!M41</f>
        <v>2</v>
      </c>
      <c r="AD8" s="188">
        <f>'Calendario Perpetuo Actual'!N41</f>
        <v>6</v>
      </c>
      <c r="AE8" s="103">
        <f>'Calendario Perpetuo Actual'!O41</f>
        <v>42771</v>
      </c>
      <c r="AF8" s="102">
        <f>'Calendario Perpetuo Actual'!P41</f>
        <v>7</v>
      </c>
      <c r="AG8" s="102">
        <f>'Calendario Perpetuo Actual'!Q41</f>
        <v>36</v>
      </c>
      <c r="AH8" s="102" t="str">
        <f>'Calendario Perpetuo Actual'!R41</f>
        <v>DOMINGO</v>
      </c>
      <c r="AI8" s="102" t="str">
        <f>'Calendario Perpetuo Actual'!S41</f>
        <v>FS</v>
      </c>
      <c r="AJ8" s="203" t="str">
        <f>'Calendario Perpetuo Actual'!T41</f>
        <v>FS</v>
      </c>
      <c r="AK8" s="207">
        <f t="shared" si="4"/>
        <v>3</v>
      </c>
      <c r="AL8" s="212" t="str">
        <f t="shared" si="5"/>
        <v>MAÑANA 3</v>
      </c>
      <c r="AM8" s="213" t="str">
        <f t="shared" si="6"/>
        <v/>
      </c>
      <c r="AN8" s="214" t="str">
        <f t="shared" si="7"/>
        <v>TARDE 3</v>
      </c>
      <c r="AO8" s="213" t="str">
        <f t="shared" si="8"/>
        <v/>
      </c>
      <c r="AP8" s="213" t="str">
        <f t="shared" si="9"/>
        <v>NOCHE 1</v>
      </c>
    </row>
    <row r="9" spans="1:42" ht="15.75" customHeight="1" x14ac:dyDescent="0.2">
      <c r="A9" s="1">
        <v>7</v>
      </c>
      <c r="B9" s="22" t="s">
        <v>63</v>
      </c>
      <c r="C9" s="2"/>
      <c r="D9" s="2"/>
      <c r="E9" s="2"/>
      <c r="F9" s="215" t="s">
        <v>885</v>
      </c>
      <c r="G9" s="216" t="s">
        <v>880</v>
      </c>
      <c r="H9" s="216" t="s">
        <v>886</v>
      </c>
      <c r="I9" s="216"/>
      <c r="J9" s="3"/>
      <c r="K9" s="1"/>
      <c r="L9" s="1"/>
      <c r="M9" s="2">
        <v>0.5</v>
      </c>
      <c r="N9" s="2"/>
      <c r="O9" s="2"/>
      <c r="P9" s="2"/>
      <c r="Q9" s="1">
        <f t="shared" si="0"/>
        <v>0.5</v>
      </c>
      <c r="R9" s="18">
        <f t="shared" si="2"/>
        <v>3.5</v>
      </c>
      <c r="S9" s="18">
        <f t="shared" si="1"/>
        <v>1</v>
      </c>
      <c r="T9" s="18">
        <f t="shared" si="3"/>
        <v>1</v>
      </c>
      <c r="U9" s="19"/>
      <c r="V9" s="19"/>
      <c r="W9" s="19"/>
      <c r="X9" s="18"/>
      <c r="AA9" s="196"/>
      <c r="AB9" s="224"/>
      <c r="AC9" s="185">
        <f>'Calendario Perpetuo Actual'!M42</f>
        <v>2</v>
      </c>
      <c r="AD9" s="188">
        <f>'Calendario Perpetuo Actual'!N42</f>
        <v>7</v>
      </c>
      <c r="AE9" s="103">
        <f>'Calendario Perpetuo Actual'!O42</f>
        <v>42772</v>
      </c>
      <c r="AF9" s="102">
        <f>'Calendario Perpetuo Actual'!P42</f>
        <v>1</v>
      </c>
      <c r="AG9" s="102">
        <f>'Calendario Perpetuo Actual'!Q42</f>
        <v>37</v>
      </c>
      <c r="AH9" s="102" t="str">
        <f>'Calendario Perpetuo Actual'!R42</f>
        <v>LUNES</v>
      </c>
      <c r="AI9" s="102" t="str">
        <f>'Calendario Perpetuo Actual'!S42</f>
        <v>LB</v>
      </c>
      <c r="AJ9" s="203" t="str">
        <f>'Calendario Perpetuo Actual'!T42</f>
        <v>LB</v>
      </c>
      <c r="AK9" s="207">
        <f t="shared" si="4"/>
        <v>5</v>
      </c>
      <c r="AL9" s="212" t="str">
        <f t="shared" si="5"/>
        <v>MAÑANA 1</v>
      </c>
      <c r="AM9" s="213" t="str">
        <f t="shared" si="6"/>
        <v>MAÑANA 2</v>
      </c>
      <c r="AN9" s="214" t="str">
        <f t="shared" si="7"/>
        <v>TARDE 1</v>
      </c>
      <c r="AO9" s="213" t="str">
        <f t="shared" si="8"/>
        <v>TARDE 2</v>
      </c>
      <c r="AP9" s="213" t="str">
        <f t="shared" si="9"/>
        <v>NOCHE 1</v>
      </c>
    </row>
    <row r="10" spans="1:42" ht="15" customHeight="1" x14ac:dyDescent="0.2">
      <c r="A10" s="1">
        <v>8</v>
      </c>
      <c r="B10" s="22" t="s">
        <v>64</v>
      </c>
      <c r="C10" s="2"/>
      <c r="D10" s="2"/>
      <c r="E10" s="2"/>
      <c r="F10" s="215" t="s">
        <v>885</v>
      </c>
      <c r="G10" s="216" t="s">
        <v>880</v>
      </c>
      <c r="H10" s="216" t="s">
        <v>886</v>
      </c>
      <c r="I10" s="216"/>
      <c r="J10" s="3"/>
      <c r="K10" s="1"/>
      <c r="L10" s="1"/>
      <c r="M10" s="2">
        <v>0.5</v>
      </c>
      <c r="N10" s="2"/>
      <c r="O10" s="2"/>
      <c r="P10" s="2"/>
      <c r="Q10" s="1">
        <f t="shared" si="0"/>
        <v>0.5</v>
      </c>
      <c r="R10" s="18">
        <f t="shared" si="2"/>
        <v>0.5</v>
      </c>
      <c r="S10" s="18">
        <f t="shared" si="1"/>
        <v>0</v>
      </c>
      <c r="T10" s="18">
        <f t="shared" si="3"/>
        <v>2</v>
      </c>
      <c r="U10" s="19"/>
      <c r="V10" s="19"/>
      <c r="W10" s="19"/>
      <c r="X10" s="18"/>
      <c r="AA10" s="196"/>
      <c r="AB10" s="224"/>
      <c r="AC10" s="185">
        <f>'Calendario Perpetuo Actual'!M43</f>
        <v>2</v>
      </c>
      <c r="AD10" s="188">
        <f>'Calendario Perpetuo Actual'!N43</f>
        <v>7</v>
      </c>
      <c r="AE10" s="103">
        <f>'Calendario Perpetuo Actual'!O43</f>
        <v>42773</v>
      </c>
      <c r="AF10" s="102">
        <f>'Calendario Perpetuo Actual'!P43</f>
        <v>2</v>
      </c>
      <c r="AG10" s="102">
        <f>'Calendario Perpetuo Actual'!Q43</f>
        <v>38</v>
      </c>
      <c r="AH10" s="102" t="str">
        <f>'Calendario Perpetuo Actual'!R43</f>
        <v>MARTES</v>
      </c>
      <c r="AI10" s="102" t="str">
        <f>'Calendario Perpetuo Actual'!S43</f>
        <v>LB</v>
      </c>
      <c r="AJ10" s="203" t="str">
        <f>'Calendario Perpetuo Actual'!T43</f>
        <v>LB</v>
      </c>
      <c r="AK10" s="207">
        <f t="shared" si="4"/>
        <v>5</v>
      </c>
      <c r="AL10" s="212" t="str">
        <f t="shared" si="5"/>
        <v>MAÑANA 1</v>
      </c>
      <c r="AM10" s="213" t="str">
        <f t="shared" si="6"/>
        <v>MAÑANA 2</v>
      </c>
      <c r="AN10" s="214" t="str">
        <f t="shared" si="7"/>
        <v>TARDE 1</v>
      </c>
      <c r="AO10" s="213" t="str">
        <f t="shared" si="8"/>
        <v>TARDE 2</v>
      </c>
      <c r="AP10" s="213" t="str">
        <f t="shared" si="9"/>
        <v>NOCHE 1</v>
      </c>
    </row>
    <row r="11" spans="1:42" ht="15" customHeight="1" x14ac:dyDescent="0.2">
      <c r="A11" s="1">
        <v>9</v>
      </c>
      <c r="B11" s="22" t="s">
        <v>65</v>
      </c>
      <c r="C11" s="2"/>
      <c r="D11" s="2"/>
      <c r="E11" s="2"/>
      <c r="F11" s="215" t="s">
        <v>885</v>
      </c>
      <c r="G11" s="216" t="s">
        <v>880</v>
      </c>
      <c r="H11" s="216" t="s">
        <v>886</v>
      </c>
      <c r="I11" s="216"/>
      <c r="J11" s="3"/>
      <c r="K11" s="1"/>
      <c r="L11" s="1"/>
      <c r="M11" s="2">
        <v>0.5</v>
      </c>
      <c r="N11" s="2"/>
      <c r="O11" s="2"/>
      <c r="P11" s="2"/>
      <c r="Q11" s="1">
        <f t="shared" si="0"/>
        <v>0.5</v>
      </c>
      <c r="R11" s="18">
        <f t="shared" si="2"/>
        <v>1</v>
      </c>
      <c r="S11" s="18">
        <f t="shared" si="1"/>
        <v>0</v>
      </c>
      <c r="T11" s="18">
        <f t="shared" si="3"/>
        <v>2</v>
      </c>
      <c r="U11" s="19"/>
      <c r="V11" s="19"/>
      <c r="W11" s="19"/>
      <c r="X11" s="18"/>
      <c r="AA11" s="196"/>
      <c r="AB11" s="224"/>
      <c r="AC11" s="185">
        <f>'Calendario Perpetuo Actual'!M44</f>
        <v>2</v>
      </c>
      <c r="AD11" s="188">
        <f>'Calendario Perpetuo Actual'!N44</f>
        <v>7</v>
      </c>
      <c r="AE11" s="103">
        <f>'Calendario Perpetuo Actual'!O44</f>
        <v>42774</v>
      </c>
      <c r="AF11" s="102">
        <f>'Calendario Perpetuo Actual'!P44</f>
        <v>3</v>
      </c>
      <c r="AG11" s="102">
        <f>'Calendario Perpetuo Actual'!Q44</f>
        <v>39</v>
      </c>
      <c r="AH11" s="102" t="str">
        <f>'Calendario Perpetuo Actual'!R44</f>
        <v>MIERCOLES</v>
      </c>
      <c r="AI11" s="102" t="str">
        <f>'Calendario Perpetuo Actual'!S44</f>
        <v>LB</v>
      </c>
      <c r="AJ11" s="203" t="str">
        <f>'Calendario Perpetuo Actual'!T44</f>
        <v>LB</v>
      </c>
      <c r="AK11" s="207">
        <f t="shared" si="4"/>
        <v>5</v>
      </c>
      <c r="AL11" s="212" t="str">
        <f t="shared" si="5"/>
        <v>MAÑANA 1</v>
      </c>
      <c r="AM11" s="213" t="str">
        <f t="shared" si="6"/>
        <v>MAÑANA 2</v>
      </c>
      <c r="AN11" s="214" t="str">
        <f t="shared" si="7"/>
        <v>TARDE 1</v>
      </c>
      <c r="AO11" s="213" t="str">
        <f t="shared" si="8"/>
        <v>TARDE 2</v>
      </c>
      <c r="AP11" s="213" t="str">
        <f t="shared" si="9"/>
        <v>NOCHE 1</v>
      </c>
    </row>
    <row r="12" spans="1:42" ht="15" customHeight="1" x14ac:dyDescent="0.2">
      <c r="A12" s="1">
        <v>10</v>
      </c>
      <c r="B12" s="22" t="s">
        <v>487</v>
      </c>
      <c r="C12" s="2"/>
      <c r="D12" s="2"/>
      <c r="E12" s="2"/>
      <c r="F12" s="215" t="s">
        <v>885</v>
      </c>
      <c r="G12" s="216" t="s">
        <v>880</v>
      </c>
      <c r="H12" s="216" t="s">
        <v>886</v>
      </c>
      <c r="I12" s="216"/>
      <c r="J12" s="3"/>
      <c r="K12" s="1"/>
      <c r="L12" s="1"/>
      <c r="M12" s="2">
        <v>0.5</v>
      </c>
      <c r="N12" s="2"/>
      <c r="O12" s="2"/>
      <c r="P12" s="2"/>
      <c r="Q12" s="1">
        <f t="shared" si="0"/>
        <v>0.5</v>
      </c>
      <c r="R12" s="18">
        <f t="shared" si="2"/>
        <v>1.5</v>
      </c>
      <c r="S12" s="18">
        <f t="shared" si="1"/>
        <v>0</v>
      </c>
      <c r="T12" s="18">
        <f t="shared" si="3"/>
        <v>2</v>
      </c>
      <c r="U12" s="19"/>
      <c r="V12" s="19"/>
      <c r="W12" s="19"/>
      <c r="X12" s="18"/>
      <c r="AA12" s="196"/>
      <c r="AB12" s="224"/>
      <c r="AC12" s="185">
        <f>'Calendario Perpetuo Actual'!M45</f>
        <v>2</v>
      </c>
      <c r="AD12" s="188">
        <f>'Calendario Perpetuo Actual'!N45</f>
        <v>7</v>
      </c>
      <c r="AE12" s="103">
        <f>'Calendario Perpetuo Actual'!O45</f>
        <v>42775</v>
      </c>
      <c r="AF12" s="102">
        <f>'Calendario Perpetuo Actual'!P45</f>
        <v>4</v>
      </c>
      <c r="AG12" s="102">
        <f>'Calendario Perpetuo Actual'!Q45</f>
        <v>40</v>
      </c>
      <c r="AH12" s="102" t="str">
        <f>'Calendario Perpetuo Actual'!R45</f>
        <v>JUEVES</v>
      </c>
      <c r="AI12" s="102" t="str">
        <f>'Calendario Perpetuo Actual'!S45</f>
        <v>LB</v>
      </c>
      <c r="AJ12" s="203" t="str">
        <f>'Calendario Perpetuo Actual'!T45</f>
        <v>LB</v>
      </c>
      <c r="AK12" s="207">
        <f t="shared" si="4"/>
        <v>5</v>
      </c>
      <c r="AL12" s="212" t="str">
        <f t="shared" si="5"/>
        <v>MAÑANA 1</v>
      </c>
      <c r="AM12" s="213" t="str">
        <f t="shared" si="6"/>
        <v>MAÑANA 2</v>
      </c>
      <c r="AN12" s="214" t="str">
        <f t="shared" si="7"/>
        <v>TARDE 1</v>
      </c>
      <c r="AO12" s="213" t="str">
        <f t="shared" si="8"/>
        <v>TARDE 2</v>
      </c>
      <c r="AP12" s="213" t="str">
        <f t="shared" si="9"/>
        <v>NOCHE 1</v>
      </c>
    </row>
    <row r="13" spans="1:42" ht="15" customHeight="1" x14ac:dyDescent="0.2">
      <c r="A13" s="1">
        <v>11</v>
      </c>
      <c r="B13" s="22" t="s">
        <v>488</v>
      </c>
      <c r="C13" s="2"/>
      <c r="D13" s="2"/>
      <c r="E13" s="2"/>
      <c r="F13" s="215" t="s">
        <v>885</v>
      </c>
      <c r="G13" s="216" t="s">
        <v>880</v>
      </c>
      <c r="H13" s="216" t="s">
        <v>886</v>
      </c>
      <c r="I13" s="216"/>
      <c r="J13" s="3"/>
      <c r="K13" s="1"/>
      <c r="L13" s="1"/>
      <c r="M13" s="2">
        <v>0.5</v>
      </c>
      <c r="N13" s="2"/>
      <c r="O13" s="2"/>
      <c r="P13" s="2"/>
      <c r="Q13" s="1">
        <f t="shared" si="0"/>
        <v>0.5</v>
      </c>
      <c r="R13" s="16">
        <f t="shared" si="2"/>
        <v>2</v>
      </c>
      <c r="S13" s="18">
        <f t="shared" si="1"/>
        <v>0</v>
      </c>
      <c r="T13" s="18">
        <f t="shared" si="3"/>
        <v>2</v>
      </c>
      <c r="U13" s="1"/>
      <c r="V13" s="1"/>
      <c r="W13" s="1"/>
      <c r="X13" s="1"/>
      <c r="AA13" s="196"/>
      <c r="AB13" s="224"/>
      <c r="AC13" s="185">
        <f>'Calendario Perpetuo Actual'!M46</f>
        <v>2</v>
      </c>
      <c r="AD13" s="188">
        <f>'Calendario Perpetuo Actual'!N46</f>
        <v>7</v>
      </c>
      <c r="AE13" s="103">
        <f>'Calendario Perpetuo Actual'!O46</f>
        <v>42776</v>
      </c>
      <c r="AF13" s="102">
        <f>'Calendario Perpetuo Actual'!P46</f>
        <v>5</v>
      </c>
      <c r="AG13" s="102">
        <f>'Calendario Perpetuo Actual'!Q46</f>
        <v>41</v>
      </c>
      <c r="AH13" s="102" t="str">
        <f>'Calendario Perpetuo Actual'!R46</f>
        <v>VIERNES</v>
      </c>
      <c r="AI13" s="102" t="str">
        <f>'Calendario Perpetuo Actual'!S46</f>
        <v>LB</v>
      </c>
      <c r="AJ13" s="203" t="str">
        <f>'Calendario Perpetuo Actual'!T46</f>
        <v>LB</v>
      </c>
      <c r="AK13" s="207">
        <f t="shared" si="4"/>
        <v>5</v>
      </c>
      <c r="AL13" s="212" t="str">
        <f t="shared" si="5"/>
        <v>MAÑANA 1</v>
      </c>
      <c r="AM13" s="213" t="str">
        <f t="shared" si="6"/>
        <v>MAÑANA 2</v>
      </c>
      <c r="AN13" s="214" t="str">
        <f t="shared" si="7"/>
        <v>TARDE 1</v>
      </c>
      <c r="AO13" s="213" t="str">
        <f t="shared" si="8"/>
        <v>TARDE 2</v>
      </c>
      <c r="AP13" s="213" t="str">
        <f t="shared" si="9"/>
        <v>NOCHE 1</v>
      </c>
    </row>
    <row r="14" spans="1:42" ht="15" customHeight="1" x14ac:dyDescent="0.2">
      <c r="A14" s="1">
        <v>12</v>
      </c>
      <c r="B14" s="22" t="s">
        <v>69</v>
      </c>
      <c r="C14" s="2"/>
      <c r="D14" s="2"/>
      <c r="E14" s="2"/>
      <c r="F14" s="215" t="s">
        <v>885</v>
      </c>
      <c r="G14" s="216" t="s">
        <v>880</v>
      </c>
      <c r="H14" s="216" t="s">
        <v>886</v>
      </c>
      <c r="I14" s="216"/>
      <c r="J14" s="3"/>
      <c r="K14" s="1"/>
      <c r="L14" s="1"/>
      <c r="M14" s="2">
        <v>0.5</v>
      </c>
      <c r="N14" s="2"/>
      <c r="O14" s="2"/>
      <c r="P14" s="2"/>
      <c r="Q14" s="1">
        <f t="shared" si="0"/>
        <v>0.5</v>
      </c>
      <c r="R14" s="16">
        <f t="shared" si="2"/>
        <v>2.5</v>
      </c>
      <c r="S14" s="18">
        <f t="shared" si="1"/>
        <v>0</v>
      </c>
      <c r="T14" s="18">
        <f t="shared" si="3"/>
        <v>2</v>
      </c>
      <c r="U14" s="1"/>
      <c r="V14" s="1"/>
      <c r="W14" s="1"/>
      <c r="X14" s="1"/>
      <c r="AA14" s="196"/>
      <c r="AB14" s="224"/>
      <c r="AC14" s="185">
        <f>'Calendario Perpetuo Actual'!M47</f>
        <v>2</v>
      </c>
      <c r="AD14" s="188">
        <f>'Calendario Perpetuo Actual'!N47</f>
        <v>7</v>
      </c>
      <c r="AE14" s="103">
        <f>'Calendario Perpetuo Actual'!O47</f>
        <v>42777</v>
      </c>
      <c r="AF14" s="102">
        <f>'Calendario Perpetuo Actual'!P47</f>
        <v>6</v>
      </c>
      <c r="AG14" s="102">
        <f>'Calendario Perpetuo Actual'!Q47</f>
        <v>42</v>
      </c>
      <c r="AH14" s="102" t="str">
        <f>'Calendario Perpetuo Actual'!R47</f>
        <v>SABADO</v>
      </c>
      <c r="AI14" s="102" t="str">
        <f>'Calendario Perpetuo Actual'!S47</f>
        <v>FS</v>
      </c>
      <c r="AJ14" s="203" t="str">
        <f>'Calendario Perpetuo Actual'!T47</f>
        <v>FS</v>
      </c>
      <c r="AK14" s="207">
        <f t="shared" si="4"/>
        <v>3</v>
      </c>
      <c r="AL14" s="212" t="str">
        <f t="shared" si="5"/>
        <v>MAÑANA 3</v>
      </c>
      <c r="AM14" s="213" t="str">
        <f t="shared" si="6"/>
        <v/>
      </c>
      <c r="AN14" s="214" t="str">
        <f t="shared" si="7"/>
        <v>TARDE 3</v>
      </c>
      <c r="AO14" s="213" t="str">
        <f t="shared" si="8"/>
        <v/>
      </c>
      <c r="AP14" s="213" t="str">
        <f t="shared" si="9"/>
        <v>NOCHE 1</v>
      </c>
    </row>
    <row r="15" spans="1:42" ht="15" customHeight="1" x14ac:dyDescent="0.2">
      <c r="A15" s="1">
        <v>13</v>
      </c>
      <c r="B15" s="22" t="s">
        <v>752</v>
      </c>
      <c r="C15" s="2"/>
      <c r="D15" s="2"/>
      <c r="E15" s="2"/>
      <c r="F15" s="215" t="s">
        <v>885</v>
      </c>
      <c r="G15" s="216" t="s">
        <v>880</v>
      </c>
      <c r="H15" s="216" t="s">
        <v>886</v>
      </c>
      <c r="I15" s="216"/>
      <c r="J15" s="3"/>
      <c r="K15" s="1"/>
      <c r="L15" s="1"/>
      <c r="M15" s="2">
        <v>0.5</v>
      </c>
      <c r="N15" s="2"/>
      <c r="O15" s="2"/>
      <c r="P15" s="2"/>
      <c r="Q15" s="1">
        <f t="shared" si="0"/>
        <v>0.5</v>
      </c>
      <c r="R15" s="16">
        <f t="shared" si="2"/>
        <v>3</v>
      </c>
      <c r="S15" s="18">
        <f t="shared" si="1"/>
        <v>0</v>
      </c>
      <c r="T15" s="18">
        <f t="shared" si="3"/>
        <v>2</v>
      </c>
      <c r="U15" s="1"/>
      <c r="V15" s="1"/>
      <c r="W15" s="1"/>
      <c r="X15" s="1"/>
      <c r="AA15" s="196"/>
      <c r="AB15" s="224"/>
      <c r="AC15" s="185">
        <f>'Calendario Perpetuo Actual'!M48</f>
        <v>2</v>
      </c>
      <c r="AD15" s="188">
        <f>'Calendario Perpetuo Actual'!N48</f>
        <v>7</v>
      </c>
      <c r="AE15" s="103">
        <f>'Calendario Perpetuo Actual'!O48</f>
        <v>42778</v>
      </c>
      <c r="AF15" s="102">
        <f>'Calendario Perpetuo Actual'!P48</f>
        <v>7</v>
      </c>
      <c r="AG15" s="102">
        <f>'Calendario Perpetuo Actual'!Q48</f>
        <v>43</v>
      </c>
      <c r="AH15" s="102" t="str">
        <f>'Calendario Perpetuo Actual'!R48</f>
        <v>DOMINGO</v>
      </c>
      <c r="AI15" s="102" t="str">
        <f>'Calendario Perpetuo Actual'!S48</f>
        <v>FS</v>
      </c>
      <c r="AJ15" s="203" t="str">
        <f>'Calendario Perpetuo Actual'!T48</f>
        <v>FS</v>
      </c>
      <c r="AK15" s="207">
        <f t="shared" si="4"/>
        <v>3</v>
      </c>
      <c r="AL15" s="212" t="str">
        <f t="shared" si="5"/>
        <v>MAÑANA 3</v>
      </c>
      <c r="AM15" s="213" t="str">
        <f t="shared" si="6"/>
        <v/>
      </c>
      <c r="AN15" s="214" t="str">
        <f t="shared" si="7"/>
        <v>TARDE 3</v>
      </c>
      <c r="AO15" s="213" t="str">
        <f t="shared" si="8"/>
        <v/>
      </c>
      <c r="AP15" s="213" t="str">
        <f t="shared" si="9"/>
        <v>NOCHE 1</v>
      </c>
    </row>
    <row r="16" spans="1:42" ht="15.75" customHeight="1" x14ac:dyDescent="0.2">
      <c r="A16" s="1">
        <v>14</v>
      </c>
      <c r="B16" s="22" t="s">
        <v>753</v>
      </c>
      <c r="C16" s="2"/>
      <c r="D16" s="2"/>
      <c r="E16" s="2"/>
      <c r="F16" s="215" t="s">
        <v>885</v>
      </c>
      <c r="G16" s="216" t="s">
        <v>880</v>
      </c>
      <c r="H16" s="216" t="s">
        <v>886</v>
      </c>
      <c r="I16" s="216"/>
      <c r="J16" s="3"/>
      <c r="K16" s="1"/>
      <c r="L16" s="1"/>
      <c r="M16" s="2">
        <v>0.5</v>
      </c>
      <c r="N16" s="2"/>
      <c r="O16" s="2"/>
      <c r="P16" s="2"/>
      <c r="Q16" s="1">
        <f t="shared" si="0"/>
        <v>0.5</v>
      </c>
      <c r="R16" s="16">
        <f t="shared" si="2"/>
        <v>3.5</v>
      </c>
      <c r="S16" s="18">
        <f t="shared" si="1"/>
        <v>1</v>
      </c>
      <c r="T16" s="18">
        <f t="shared" si="3"/>
        <v>2</v>
      </c>
      <c r="U16" s="1"/>
      <c r="V16" s="1"/>
      <c r="W16" s="1"/>
      <c r="X16" s="1"/>
      <c r="AA16" s="196"/>
      <c r="AB16" s="224"/>
      <c r="AC16" s="185">
        <f>'Calendario Perpetuo Actual'!M49</f>
        <v>2</v>
      </c>
      <c r="AD16" s="188">
        <f>'Calendario Perpetuo Actual'!N49</f>
        <v>8</v>
      </c>
      <c r="AE16" s="103">
        <f>'Calendario Perpetuo Actual'!O49</f>
        <v>42779</v>
      </c>
      <c r="AF16" s="102">
        <f>'Calendario Perpetuo Actual'!P49</f>
        <v>1</v>
      </c>
      <c r="AG16" s="102">
        <f>'Calendario Perpetuo Actual'!Q49</f>
        <v>44</v>
      </c>
      <c r="AH16" s="102" t="str">
        <f>'Calendario Perpetuo Actual'!R49</f>
        <v>LUNES</v>
      </c>
      <c r="AI16" s="102" t="str">
        <f>'Calendario Perpetuo Actual'!S49</f>
        <v>LB</v>
      </c>
      <c r="AJ16" s="203" t="str">
        <f>'Calendario Perpetuo Actual'!T49</f>
        <v>LB</v>
      </c>
      <c r="AK16" s="207">
        <f t="shared" si="4"/>
        <v>5</v>
      </c>
      <c r="AL16" s="212" t="str">
        <f t="shared" si="5"/>
        <v>MAÑANA 1</v>
      </c>
      <c r="AM16" s="213" t="str">
        <f t="shared" si="6"/>
        <v>MAÑANA 2</v>
      </c>
      <c r="AN16" s="214" t="str">
        <f t="shared" si="7"/>
        <v>TARDE 1</v>
      </c>
      <c r="AO16" s="213" t="str">
        <f t="shared" si="8"/>
        <v>TARDE 2</v>
      </c>
      <c r="AP16" s="213" t="str">
        <f t="shared" si="9"/>
        <v>NOCHE 1</v>
      </c>
    </row>
    <row r="17" spans="1:42" ht="15" customHeight="1" x14ac:dyDescent="0.2">
      <c r="A17" s="1">
        <v>15</v>
      </c>
      <c r="B17" s="22" t="s">
        <v>492</v>
      </c>
      <c r="C17" s="2"/>
      <c r="D17" s="2"/>
      <c r="E17" s="2"/>
      <c r="F17" s="215" t="s">
        <v>885</v>
      </c>
      <c r="G17" s="216" t="s">
        <v>881</v>
      </c>
      <c r="H17" s="216" t="s">
        <v>886</v>
      </c>
      <c r="I17" s="216"/>
      <c r="J17" s="3"/>
      <c r="K17" s="1"/>
      <c r="L17" s="1"/>
      <c r="M17" s="2">
        <v>0.5</v>
      </c>
      <c r="N17" s="2"/>
      <c r="O17" s="2"/>
      <c r="P17" s="2"/>
      <c r="Q17" s="1">
        <f t="shared" si="0"/>
        <v>0.5</v>
      </c>
      <c r="R17" s="16">
        <f t="shared" si="2"/>
        <v>0.5</v>
      </c>
      <c r="S17" s="18">
        <f t="shared" si="1"/>
        <v>0</v>
      </c>
      <c r="T17" s="18">
        <f t="shared" si="3"/>
        <v>3</v>
      </c>
      <c r="U17" s="1"/>
      <c r="V17" s="1"/>
      <c r="W17" s="1"/>
      <c r="X17" s="1"/>
      <c r="Y17" s="5"/>
      <c r="AA17" s="196"/>
      <c r="AB17" s="224"/>
      <c r="AC17" s="185">
        <f>'Calendario Perpetuo Actual'!M50</f>
        <v>2</v>
      </c>
      <c r="AD17" s="188">
        <f>'Calendario Perpetuo Actual'!N50</f>
        <v>8</v>
      </c>
      <c r="AE17" s="103">
        <f>'Calendario Perpetuo Actual'!O50</f>
        <v>42780</v>
      </c>
      <c r="AF17" s="102">
        <f>'Calendario Perpetuo Actual'!P50</f>
        <v>2</v>
      </c>
      <c r="AG17" s="102">
        <f>'Calendario Perpetuo Actual'!Q50</f>
        <v>45</v>
      </c>
      <c r="AH17" s="102" t="str">
        <f>'Calendario Perpetuo Actual'!R50</f>
        <v>MARTES</v>
      </c>
      <c r="AI17" s="102" t="str">
        <f>'Calendario Perpetuo Actual'!S50</f>
        <v>LB</v>
      </c>
      <c r="AJ17" s="203" t="str">
        <f>'Calendario Perpetuo Actual'!T50</f>
        <v>LB</v>
      </c>
      <c r="AK17" s="206">
        <f t="shared" si="4"/>
        <v>5</v>
      </c>
      <c r="AL17" s="212" t="str">
        <f t="shared" si="5"/>
        <v>MAÑANA 1</v>
      </c>
      <c r="AM17" s="213" t="str">
        <f t="shared" si="6"/>
        <v>MAÑANA 2</v>
      </c>
      <c r="AN17" s="214" t="str">
        <f t="shared" si="7"/>
        <v>TARDE 1</v>
      </c>
      <c r="AO17" s="213" t="str">
        <f t="shared" si="8"/>
        <v>TARDE 2</v>
      </c>
      <c r="AP17" s="213" t="str">
        <f t="shared" si="9"/>
        <v>NOCHE 1</v>
      </c>
    </row>
    <row r="18" spans="1:42" ht="15" customHeight="1" x14ac:dyDescent="0.2">
      <c r="A18" s="1">
        <v>16</v>
      </c>
      <c r="B18" s="22" t="s">
        <v>493</v>
      </c>
      <c r="C18" s="2"/>
      <c r="D18" s="2"/>
      <c r="E18" s="2"/>
      <c r="F18" s="215" t="s">
        <v>885</v>
      </c>
      <c r="G18" s="216" t="s">
        <v>881</v>
      </c>
      <c r="H18" s="216" t="s">
        <v>886</v>
      </c>
      <c r="I18" s="216"/>
      <c r="J18" s="3"/>
      <c r="K18" s="1"/>
      <c r="L18" s="1"/>
      <c r="M18" s="2">
        <v>0.5</v>
      </c>
      <c r="N18" s="2"/>
      <c r="O18" s="2"/>
      <c r="P18" s="2"/>
      <c r="Q18" s="1">
        <f t="shared" si="0"/>
        <v>0.5</v>
      </c>
      <c r="R18" s="16">
        <f t="shared" si="2"/>
        <v>1</v>
      </c>
      <c r="S18" s="18">
        <f t="shared" si="1"/>
        <v>0</v>
      </c>
      <c r="T18" s="18">
        <f t="shared" si="3"/>
        <v>3</v>
      </c>
      <c r="U18" s="1"/>
      <c r="V18" s="1"/>
      <c r="W18" s="1"/>
      <c r="X18" s="1"/>
      <c r="Y18" s="5"/>
      <c r="AA18" s="196"/>
      <c r="AB18" s="224"/>
      <c r="AC18" s="185">
        <f>'Calendario Perpetuo Actual'!M51</f>
        <v>2</v>
      </c>
      <c r="AD18" s="188">
        <f>'Calendario Perpetuo Actual'!N51</f>
        <v>8</v>
      </c>
      <c r="AE18" s="103">
        <f>'Calendario Perpetuo Actual'!O51</f>
        <v>42781</v>
      </c>
      <c r="AF18" s="102">
        <f>'Calendario Perpetuo Actual'!P51</f>
        <v>3</v>
      </c>
      <c r="AG18" s="102">
        <f>'Calendario Perpetuo Actual'!Q51</f>
        <v>46</v>
      </c>
      <c r="AH18" s="102" t="str">
        <f>'Calendario Perpetuo Actual'!R51</f>
        <v>MIERCOLES</v>
      </c>
      <c r="AI18" s="102" t="str">
        <f>'Calendario Perpetuo Actual'!S51</f>
        <v>LB</v>
      </c>
      <c r="AJ18" s="203" t="str">
        <f>'Calendario Perpetuo Actual'!T51</f>
        <v>LB</v>
      </c>
      <c r="AK18" s="206">
        <f t="shared" si="4"/>
        <v>5</v>
      </c>
      <c r="AL18" s="212" t="str">
        <f t="shared" si="5"/>
        <v>MAÑANA 1</v>
      </c>
      <c r="AM18" s="213" t="str">
        <f t="shared" si="6"/>
        <v>MAÑANA 2</v>
      </c>
      <c r="AN18" s="214" t="str">
        <f t="shared" si="7"/>
        <v>TARDE 1</v>
      </c>
      <c r="AO18" s="213" t="str">
        <f t="shared" si="8"/>
        <v>TARDE 2</v>
      </c>
      <c r="AP18" s="213" t="str">
        <f t="shared" si="9"/>
        <v>NOCHE 1</v>
      </c>
    </row>
    <row r="19" spans="1:42" ht="15" customHeight="1" x14ac:dyDescent="0.2">
      <c r="A19" s="1">
        <v>17</v>
      </c>
      <c r="B19" s="22" t="s">
        <v>489</v>
      </c>
      <c r="C19" s="2"/>
      <c r="D19" s="2"/>
      <c r="E19" s="2"/>
      <c r="F19" s="215" t="s">
        <v>885</v>
      </c>
      <c r="G19" s="216" t="s">
        <v>881</v>
      </c>
      <c r="H19" s="216" t="s">
        <v>886</v>
      </c>
      <c r="I19" s="216"/>
      <c r="J19" s="3"/>
      <c r="K19" s="1"/>
      <c r="L19" s="1"/>
      <c r="M19" s="2">
        <v>0.5</v>
      </c>
      <c r="N19" s="2"/>
      <c r="O19" s="2"/>
      <c r="P19" s="2"/>
      <c r="Q19" s="1">
        <f t="shared" si="0"/>
        <v>0.5</v>
      </c>
      <c r="R19" s="16">
        <f t="shared" si="2"/>
        <v>1.5</v>
      </c>
      <c r="S19" s="18">
        <f t="shared" si="1"/>
        <v>0</v>
      </c>
      <c r="T19" s="18">
        <f t="shared" si="3"/>
        <v>3</v>
      </c>
      <c r="U19" s="1"/>
      <c r="V19" s="1"/>
      <c r="W19" s="1"/>
      <c r="X19" s="1"/>
      <c r="Y19" s="5"/>
      <c r="AA19" s="196"/>
      <c r="AB19" s="224"/>
      <c r="AC19" s="185">
        <f>'Calendario Perpetuo Actual'!M52</f>
        <v>2</v>
      </c>
      <c r="AD19" s="188">
        <f>'Calendario Perpetuo Actual'!N52</f>
        <v>8</v>
      </c>
      <c r="AE19" s="103">
        <f>'Calendario Perpetuo Actual'!O52</f>
        <v>42782</v>
      </c>
      <c r="AF19" s="102">
        <f>'Calendario Perpetuo Actual'!P52</f>
        <v>4</v>
      </c>
      <c r="AG19" s="102">
        <f>'Calendario Perpetuo Actual'!Q52</f>
        <v>47</v>
      </c>
      <c r="AH19" s="102" t="str">
        <f>'Calendario Perpetuo Actual'!R52</f>
        <v>JUEVES</v>
      </c>
      <c r="AI19" s="102" t="str">
        <f>'Calendario Perpetuo Actual'!S52</f>
        <v>LB</v>
      </c>
      <c r="AJ19" s="203" t="str">
        <f>'Calendario Perpetuo Actual'!T52</f>
        <v>LB</v>
      </c>
      <c r="AK19" s="206">
        <f t="shared" si="4"/>
        <v>5</v>
      </c>
      <c r="AL19" s="212" t="str">
        <f t="shared" si="5"/>
        <v>MAÑANA 1</v>
      </c>
      <c r="AM19" s="213" t="str">
        <f t="shared" si="6"/>
        <v>MAÑANA 2</v>
      </c>
      <c r="AN19" s="214" t="str">
        <f t="shared" si="7"/>
        <v>TARDE 1</v>
      </c>
      <c r="AO19" s="213" t="str">
        <f t="shared" si="8"/>
        <v>TARDE 2</v>
      </c>
      <c r="AP19" s="213" t="str">
        <f t="shared" si="9"/>
        <v>NOCHE 1</v>
      </c>
    </row>
    <row r="20" spans="1:42" ht="15" customHeight="1" x14ac:dyDescent="0.2">
      <c r="A20" s="1">
        <v>18</v>
      </c>
      <c r="B20" s="22" t="s">
        <v>66</v>
      </c>
      <c r="C20" s="2"/>
      <c r="D20" s="2"/>
      <c r="E20" s="2"/>
      <c r="F20" s="215" t="s">
        <v>885</v>
      </c>
      <c r="G20" s="216" t="s">
        <v>881</v>
      </c>
      <c r="H20" s="216" t="s">
        <v>886</v>
      </c>
      <c r="I20" s="216"/>
      <c r="J20" s="3"/>
      <c r="K20" s="1"/>
      <c r="L20" s="1"/>
      <c r="M20" s="2">
        <v>0.5</v>
      </c>
      <c r="N20" s="2"/>
      <c r="O20" s="1"/>
      <c r="P20" s="2"/>
      <c r="Q20" s="1">
        <f t="shared" si="0"/>
        <v>0.5</v>
      </c>
      <c r="R20" s="16">
        <f t="shared" si="2"/>
        <v>2</v>
      </c>
      <c r="S20" s="18">
        <f t="shared" si="1"/>
        <v>0</v>
      </c>
      <c r="T20" s="18">
        <f t="shared" si="3"/>
        <v>3</v>
      </c>
      <c r="U20" s="1"/>
      <c r="V20" s="1"/>
      <c r="W20" s="1"/>
      <c r="X20" s="1"/>
      <c r="Y20" s="5"/>
      <c r="AA20" s="196"/>
      <c r="AB20" s="224"/>
      <c r="AC20" s="185">
        <f>'Calendario Perpetuo Actual'!M53</f>
        <v>2</v>
      </c>
      <c r="AD20" s="188">
        <f>'Calendario Perpetuo Actual'!N53</f>
        <v>8</v>
      </c>
      <c r="AE20" s="103">
        <f>'Calendario Perpetuo Actual'!O53</f>
        <v>42783</v>
      </c>
      <c r="AF20" s="102">
        <f>'Calendario Perpetuo Actual'!P53</f>
        <v>5</v>
      </c>
      <c r="AG20" s="102">
        <f>'Calendario Perpetuo Actual'!Q53</f>
        <v>48</v>
      </c>
      <c r="AH20" s="102" t="str">
        <f>'Calendario Perpetuo Actual'!R53</f>
        <v>VIERNES</v>
      </c>
      <c r="AI20" s="102" t="str">
        <f>'Calendario Perpetuo Actual'!S53</f>
        <v>LB</v>
      </c>
      <c r="AJ20" s="203" t="str">
        <f>'Calendario Perpetuo Actual'!T53</f>
        <v>LB</v>
      </c>
      <c r="AK20" s="206">
        <f t="shared" si="4"/>
        <v>5</v>
      </c>
      <c r="AL20" s="212" t="str">
        <f t="shared" si="5"/>
        <v>MAÑANA 1</v>
      </c>
      <c r="AM20" s="213" t="str">
        <f t="shared" si="6"/>
        <v>MAÑANA 2</v>
      </c>
      <c r="AN20" s="214" t="str">
        <f t="shared" si="7"/>
        <v>TARDE 1</v>
      </c>
      <c r="AO20" s="213" t="str">
        <f t="shared" si="8"/>
        <v>TARDE 2</v>
      </c>
      <c r="AP20" s="213" t="str">
        <f t="shared" si="9"/>
        <v>NOCHE 1</v>
      </c>
    </row>
    <row r="21" spans="1:42" ht="15" customHeight="1" x14ac:dyDescent="0.2">
      <c r="A21" s="1">
        <v>19</v>
      </c>
      <c r="B21" s="22" t="s">
        <v>67</v>
      </c>
      <c r="C21" s="2"/>
      <c r="D21" s="2"/>
      <c r="E21" s="2"/>
      <c r="F21" s="215" t="s">
        <v>885</v>
      </c>
      <c r="G21" s="216" t="s">
        <v>881</v>
      </c>
      <c r="H21" s="216" t="s">
        <v>886</v>
      </c>
      <c r="I21" s="216"/>
      <c r="J21" s="3"/>
      <c r="K21" s="1"/>
      <c r="L21" s="1"/>
      <c r="M21" s="2">
        <v>0.5</v>
      </c>
      <c r="N21" s="2"/>
      <c r="O21" s="1"/>
      <c r="P21" s="2"/>
      <c r="Q21" s="1">
        <f t="shared" si="0"/>
        <v>0.5</v>
      </c>
      <c r="R21" s="16">
        <f t="shared" si="2"/>
        <v>2.5</v>
      </c>
      <c r="S21" s="18">
        <f t="shared" si="1"/>
        <v>0</v>
      </c>
      <c r="T21" s="18">
        <f t="shared" si="3"/>
        <v>3</v>
      </c>
      <c r="U21" s="1"/>
      <c r="V21" s="1"/>
      <c r="W21" s="1"/>
      <c r="X21" s="1"/>
      <c r="Y21" s="5"/>
      <c r="AA21" s="196"/>
      <c r="AB21" s="224"/>
      <c r="AC21" s="185">
        <f>'Calendario Perpetuo Actual'!M54</f>
        <v>2</v>
      </c>
      <c r="AD21" s="188">
        <f>'Calendario Perpetuo Actual'!N54</f>
        <v>8</v>
      </c>
      <c r="AE21" s="103">
        <f>'Calendario Perpetuo Actual'!O54</f>
        <v>42784</v>
      </c>
      <c r="AF21" s="102">
        <f>'Calendario Perpetuo Actual'!P54</f>
        <v>6</v>
      </c>
      <c r="AG21" s="102">
        <f>'Calendario Perpetuo Actual'!Q54</f>
        <v>49</v>
      </c>
      <c r="AH21" s="102" t="str">
        <f>'Calendario Perpetuo Actual'!R54</f>
        <v>SABADO</v>
      </c>
      <c r="AI21" s="102" t="str">
        <f>'Calendario Perpetuo Actual'!S54</f>
        <v>FS</v>
      </c>
      <c r="AJ21" s="203" t="str">
        <f>'Calendario Perpetuo Actual'!T54</f>
        <v>FS</v>
      </c>
      <c r="AK21" s="206">
        <f t="shared" si="4"/>
        <v>3</v>
      </c>
      <c r="AL21" s="212" t="str">
        <f t="shared" si="5"/>
        <v>MAÑANA 3</v>
      </c>
      <c r="AM21" s="213" t="str">
        <f t="shared" si="6"/>
        <v/>
      </c>
      <c r="AN21" s="214" t="str">
        <f t="shared" si="7"/>
        <v>TARDE 3</v>
      </c>
      <c r="AO21" s="213" t="str">
        <f t="shared" si="8"/>
        <v/>
      </c>
      <c r="AP21" s="213" t="str">
        <f t="shared" si="9"/>
        <v>NOCHE 1</v>
      </c>
    </row>
    <row r="22" spans="1:42" ht="15" customHeight="1" x14ac:dyDescent="0.2">
      <c r="A22" s="1">
        <v>20</v>
      </c>
      <c r="B22" s="22" t="s">
        <v>68</v>
      </c>
      <c r="C22" s="2"/>
      <c r="D22" s="2"/>
      <c r="E22" s="2"/>
      <c r="F22" s="215" t="s">
        <v>885</v>
      </c>
      <c r="G22" s="216" t="s">
        <v>881</v>
      </c>
      <c r="H22" s="216" t="s">
        <v>886</v>
      </c>
      <c r="I22" s="216"/>
      <c r="J22" s="3"/>
      <c r="K22" s="1"/>
      <c r="L22" s="1"/>
      <c r="M22" s="2">
        <v>0.5</v>
      </c>
      <c r="N22" s="2"/>
      <c r="O22" s="1"/>
      <c r="P22" s="2"/>
      <c r="Q22" s="1">
        <f t="shared" si="0"/>
        <v>0.5</v>
      </c>
      <c r="R22" s="16">
        <f t="shared" si="2"/>
        <v>3</v>
      </c>
      <c r="S22" s="18">
        <f t="shared" si="1"/>
        <v>0</v>
      </c>
      <c r="T22" s="18">
        <f t="shared" si="3"/>
        <v>3</v>
      </c>
      <c r="U22" s="1"/>
      <c r="V22" s="1"/>
      <c r="W22" s="1"/>
      <c r="X22" s="1"/>
      <c r="Y22" s="5"/>
      <c r="AA22" s="196"/>
      <c r="AB22" s="224"/>
      <c r="AC22" s="185">
        <f>'Calendario Perpetuo Actual'!M55</f>
        <v>2</v>
      </c>
      <c r="AD22" s="188">
        <f>'Calendario Perpetuo Actual'!N55</f>
        <v>8</v>
      </c>
      <c r="AE22" s="103">
        <f>'Calendario Perpetuo Actual'!O55</f>
        <v>42785</v>
      </c>
      <c r="AF22" s="102">
        <f>'Calendario Perpetuo Actual'!P55</f>
        <v>7</v>
      </c>
      <c r="AG22" s="102">
        <f>'Calendario Perpetuo Actual'!Q55</f>
        <v>50</v>
      </c>
      <c r="AH22" s="102" t="str">
        <f>'Calendario Perpetuo Actual'!R55</f>
        <v>DOMINGO</v>
      </c>
      <c r="AI22" s="102" t="str">
        <f>'Calendario Perpetuo Actual'!S55</f>
        <v>FS</v>
      </c>
      <c r="AJ22" s="203" t="str">
        <f>'Calendario Perpetuo Actual'!T55</f>
        <v>FS</v>
      </c>
      <c r="AK22" s="206">
        <f t="shared" si="4"/>
        <v>3</v>
      </c>
      <c r="AL22" s="212" t="str">
        <f t="shared" si="5"/>
        <v>MAÑANA 3</v>
      </c>
      <c r="AM22" s="213" t="str">
        <f t="shared" si="6"/>
        <v/>
      </c>
      <c r="AN22" s="214" t="str">
        <f t="shared" si="7"/>
        <v>TARDE 3</v>
      </c>
      <c r="AO22" s="213" t="str">
        <f t="shared" si="8"/>
        <v/>
      </c>
      <c r="AP22" s="213" t="str">
        <f t="shared" si="9"/>
        <v>NOCHE 1</v>
      </c>
    </row>
    <row r="23" spans="1:42" ht="15.75" customHeight="1" x14ac:dyDescent="0.2">
      <c r="A23" s="1">
        <v>21</v>
      </c>
      <c r="B23" s="22" t="s">
        <v>702</v>
      </c>
      <c r="C23" s="2"/>
      <c r="D23" s="2"/>
      <c r="E23" s="2"/>
      <c r="F23" s="215" t="s">
        <v>885</v>
      </c>
      <c r="G23" s="216" t="s">
        <v>881</v>
      </c>
      <c r="H23" s="216" t="s">
        <v>886</v>
      </c>
      <c r="I23" s="216"/>
      <c r="J23" s="3"/>
      <c r="K23" s="1"/>
      <c r="L23" s="1"/>
      <c r="M23" s="2">
        <v>0.5</v>
      </c>
      <c r="N23" s="2"/>
      <c r="O23" s="1"/>
      <c r="P23" s="2"/>
      <c r="Q23" s="1">
        <f t="shared" si="0"/>
        <v>0.5</v>
      </c>
      <c r="R23" s="16">
        <f t="shared" si="2"/>
        <v>3.5</v>
      </c>
      <c r="S23" s="18">
        <f t="shared" si="1"/>
        <v>1</v>
      </c>
      <c r="T23" s="18">
        <f t="shared" si="3"/>
        <v>3</v>
      </c>
      <c r="U23" s="1"/>
      <c r="V23" s="1"/>
      <c r="W23" s="1"/>
      <c r="X23" s="1"/>
      <c r="Y23" s="5"/>
      <c r="AA23" s="196"/>
      <c r="AB23" s="224"/>
      <c r="AC23" s="185">
        <f>'Calendario Perpetuo Actual'!M56</f>
        <v>2</v>
      </c>
      <c r="AD23" s="188">
        <f>'Calendario Perpetuo Actual'!N56</f>
        <v>9</v>
      </c>
      <c r="AE23" s="103">
        <f>'Calendario Perpetuo Actual'!O56</f>
        <v>42786</v>
      </c>
      <c r="AF23" s="102">
        <f>'Calendario Perpetuo Actual'!P56</f>
        <v>1</v>
      </c>
      <c r="AG23" s="102">
        <f>'Calendario Perpetuo Actual'!Q56</f>
        <v>51</v>
      </c>
      <c r="AH23" s="102" t="str">
        <f>'Calendario Perpetuo Actual'!R56</f>
        <v>LUNES</v>
      </c>
      <c r="AI23" s="102" t="str">
        <f>'Calendario Perpetuo Actual'!S56</f>
        <v>LB</v>
      </c>
      <c r="AJ23" s="203" t="str">
        <f>'Calendario Perpetuo Actual'!T56</f>
        <v>LB</v>
      </c>
      <c r="AK23" s="206">
        <f t="shared" si="4"/>
        <v>5</v>
      </c>
      <c r="AL23" s="212" t="str">
        <f t="shared" si="5"/>
        <v>MAÑANA 1</v>
      </c>
      <c r="AM23" s="213" t="str">
        <f t="shared" si="6"/>
        <v>MAÑANA 2</v>
      </c>
      <c r="AN23" s="214" t="str">
        <f t="shared" si="7"/>
        <v>TARDE 1</v>
      </c>
      <c r="AO23" s="213" t="str">
        <f t="shared" si="8"/>
        <v>TARDE 2</v>
      </c>
      <c r="AP23" s="213" t="str">
        <f t="shared" si="9"/>
        <v>NOCHE 1</v>
      </c>
    </row>
    <row r="24" spans="1:42" ht="15" customHeight="1" x14ac:dyDescent="0.2">
      <c r="A24" s="1">
        <v>22</v>
      </c>
      <c r="B24" s="22" t="s">
        <v>490</v>
      </c>
      <c r="C24" s="2"/>
      <c r="D24" s="2"/>
      <c r="E24" s="2"/>
      <c r="F24" s="215" t="s">
        <v>885</v>
      </c>
      <c r="G24" s="216" t="s">
        <v>881</v>
      </c>
      <c r="H24" s="216" t="s">
        <v>886</v>
      </c>
      <c r="I24" s="216"/>
      <c r="J24" s="3"/>
      <c r="K24" s="1"/>
      <c r="L24" s="1"/>
      <c r="M24" s="2">
        <v>0.5</v>
      </c>
      <c r="N24" s="2"/>
      <c r="O24" s="1"/>
      <c r="P24" s="2"/>
      <c r="Q24" s="1">
        <f t="shared" si="0"/>
        <v>0.5</v>
      </c>
      <c r="R24" s="16">
        <f t="shared" si="2"/>
        <v>0.5</v>
      </c>
      <c r="S24" s="18">
        <f t="shared" si="1"/>
        <v>0</v>
      </c>
      <c r="T24" s="18">
        <f t="shared" si="3"/>
        <v>4</v>
      </c>
      <c r="U24" s="1"/>
      <c r="V24" s="1"/>
      <c r="W24" s="1"/>
      <c r="X24" s="1"/>
      <c r="Y24" s="5"/>
      <c r="AA24" s="196"/>
      <c r="AB24" s="224"/>
      <c r="AC24" s="185">
        <f>'Calendario Perpetuo Actual'!M57</f>
        <v>2</v>
      </c>
      <c r="AD24" s="188">
        <f>'Calendario Perpetuo Actual'!N57</f>
        <v>9</v>
      </c>
      <c r="AE24" s="103">
        <f>'Calendario Perpetuo Actual'!O57</f>
        <v>42787</v>
      </c>
      <c r="AF24" s="102">
        <f>'Calendario Perpetuo Actual'!P57</f>
        <v>2</v>
      </c>
      <c r="AG24" s="102">
        <f>'Calendario Perpetuo Actual'!Q57</f>
        <v>52</v>
      </c>
      <c r="AH24" s="102" t="str">
        <f>'Calendario Perpetuo Actual'!R57</f>
        <v>MARTES</v>
      </c>
      <c r="AI24" s="102" t="str">
        <f>'Calendario Perpetuo Actual'!S57</f>
        <v>LB</v>
      </c>
      <c r="AJ24" s="203" t="str">
        <f>'Calendario Perpetuo Actual'!T57</f>
        <v>LB</v>
      </c>
      <c r="AK24" s="206">
        <f t="shared" si="4"/>
        <v>5</v>
      </c>
      <c r="AL24" s="212" t="str">
        <f t="shared" si="5"/>
        <v>MAÑANA 1</v>
      </c>
      <c r="AM24" s="213" t="str">
        <f t="shared" si="6"/>
        <v>MAÑANA 2</v>
      </c>
      <c r="AN24" s="214" t="str">
        <f t="shared" si="7"/>
        <v>TARDE 1</v>
      </c>
      <c r="AO24" s="213" t="str">
        <f t="shared" si="8"/>
        <v>TARDE 2</v>
      </c>
      <c r="AP24" s="213" t="str">
        <f t="shared" si="9"/>
        <v>NOCHE 1</v>
      </c>
    </row>
    <row r="25" spans="1:42" ht="15" customHeight="1" x14ac:dyDescent="0.2">
      <c r="A25" s="1">
        <v>23</v>
      </c>
      <c r="B25" s="22" t="s">
        <v>491</v>
      </c>
      <c r="C25" s="2"/>
      <c r="D25" s="2"/>
      <c r="E25" s="2"/>
      <c r="F25" s="215" t="s">
        <v>885</v>
      </c>
      <c r="G25" s="216" t="s">
        <v>881</v>
      </c>
      <c r="H25" s="216" t="s">
        <v>886</v>
      </c>
      <c r="I25" s="216"/>
      <c r="J25" s="3"/>
      <c r="K25" s="1"/>
      <c r="L25" s="1"/>
      <c r="M25" s="2">
        <v>0.5</v>
      </c>
      <c r="N25" s="2"/>
      <c r="O25" s="1"/>
      <c r="P25" s="2"/>
      <c r="Q25" s="1">
        <f t="shared" si="0"/>
        <v>0.5</v>
      </c>
      <c r="R25" s="16">
        <f t="shared" si="2"/>
        <v>1</v>
      </c>
      <c r="S25" s="18">
        <f t="shared" si="1"/>
        <v>0</v>
      </c>
      <c r="T25" s="18">
        <f t="shared" si="3"/>
        <v>4</v>
      </c>
      <c r="U25" s="1"/>
      <c r="V25" s="1"/>
      <c r="W25" s="1"/>
      <c r="X25" s="1"/>
      <c r="Y25" s="5"/>
      <c r="AA25" s="196"/>
      <c r="AB25" s="224"/>
      <c r="AC25" s="185">
        <f>'Calendario Perpetuo Actual'!M58</f>
        <v>2</v>
      </c>
      <c r="AD25" s="188">
        <f>'Calendario Perpetuo Actual'!N58</f>
        <v>9</v>
      </c>
      <c r="AE25" s="103">
        <f>'Calendario Perpetuo Actual'!O58</f>
        <v>42788</v>
      </c>
      <c r="AF25" s="102">
        <f>'Calendario Perpetuo Actual'!P58</f>
        <v>3</v>
      </c>
      <c r="AG25" s="102">
        <f>'Calendario Perpetuo Actual'!Q58</f>
        <v>53</v>
      </c>
      <c r="AH25" s="102" t="str">
        <f>'Calendario Perpetuo Actual'!R58</f>
        <v>MIERCOLES</v>
      </c>
      <c r="AI25" s="102" t="str">
        <f>'Calendario Perpetuo Actual'!S58</f>
        <v>LB</v>
      </c>
      <c r="AJ25" s="203" t="str">
        <f>'Calendario Perpetuo Actual'!T58</f>
        <v>LB</v>
      </c>
      <c r="AK25" s="206">
        <f t="shared" si="4"/>
        <v>5</v>
      </c>
      <c r="AL25" s="212" t="str">
        <f t="shared" si="5"/>
        <v>MAÑANA 1</v>
      </c>
      <c r="AM25" s="213" t="str">
        <f t="shared" si="6"/>
        <v>MAÑANA 2</v>
      </c>
      <c r="AN25" s="214" t="str">
        <f t="shared" si="7"/>
        <v>TARDE 1</v>
      </c>
      <c r="AO25" s="213" t="str">
        <f t="shared" si="8"/>
        <v>TARDE 2</v>
      </c>
      <c r="AP25" s="213" t="str">
        <f t="shared" si="9"/>
        <v>NOCHE 1</v>
      </c>
    </row>
    <row r="26" spans="1:42" ht="15" customHeight="1" x14ac:dyDescent="0.2">
      <c r="A26" s="1">
        <v>24</v>
      </c>
      <c r="B26" s="22" t="s">
        <v>84</v>
      </c>
      <c r="C26" s="2"/>
      <c r="D26" s="2"/>
      <c r="E26" s="2"/>
      <c r="F26" s="215" t="s">
        <v>885</v>
      </c>
      <c r="G26" s="216" t="s">
        <v>881</v>
      </c>
      <c r="H26" s="216" t="s">
        <v>886</v>
      </c>
      <c r="I26" s="216"/>
      <c r="J26" s="3"/>
      <c r="K26" s="1"/>
      <c r="L26" s="1"/>
      <c r="M26" s="2">
        <v>0.5</v>
      </c>
      <c r="N26" s="2"/>
      <c r="O26" s="1"/>
      <c r="P26" s="2"/>
      <c r="Q26" s="1">
        <f t="shared" si="0"/>
        <v>0.5</v>
      </c>
      <c r="R26" s="16">
        <f t="shared" si="2"/>
        <v>1.5</v>
      </c>
      <c r="S26" s="18">
        <f t="shared" si="1"/>
        <v>0</v>
      </c>
      <c r="T26" s="18">
        <f t="shared" si="3"/>
        <v>4</v>
      </c>
      <c r="U26" s="1"/>
      <c r="V26" s="1"/>
      <c r="W26" s="1"/>
      <c r="X26" s="1"/>
      <c r="Y26" s="5"/>
      <c r="AA26" s="196"/>
      <c r="AB26" s="224"/>
      <c r="AC26" s="185">
        <f>'Calendario Perpetuo Actual'!M59</f>
        <v>2</v>
      </c>
      <c r="AD26" s="188">
        <f>'Calendario Perpetuo Actual'!N59</f>
        <v>9</v>
      </c>
      <c r="AE26" s="103">
        <f>'Calendario Perpetuo Actual'!O59</f>
        <v>42789</v>
      </c>
      <c r="AF26" s="102">
        <f>'Calendario Perpetuo Actual'!P59</f>
        <v>4</v>
      </c>
      <c r="AG26" s="102">
        <f>'Calendario Perpetuo Actual'!Q59</f>
        <v>54</v>
      </c>
      <c r="AH26" s="102" t="str">
        <f>'Calendario Perpetuo Actual'!R59</f>
        <v>JUEVES</v>
      </c>
      <c r="AI26" s="102" t="str">
        <f>'Calendario Perpetuo Actual'!S59</f>
        <v>LB</v>
      </c>
      <c r="AJ26" s="203" t="str">
        <f>'Calendario Perpetuo Actual'!T59</f>
        <v>LB</v>
      </c>
      <c r="AK26" s="206">
        <f t="shared" si="4"/>
        <v>5</v>
      </c>
      <c r="AL26" s="212" t="str">
        <f t="shared" si="5"/>
        <v>MAÑANA 1</v>
      </c>
      <c r="AM26" s="213" t="str">
        <f t="shared" si="6"/>
        <v>MAÑANA 2</v>
      </c>
      <c r="AN26" s="214" t="str">
        <f t="shared" si="7"/>
        <v>TARDE 1</v>
      </c>
      <c r="AO26" s="213" t="str">
        <f t="shared" si="8"/>
        <v>TARDE 2</v>
      </c>
      <c r="AP26" s="213" t="str">
        <f t="shared" si="9"/>
        <v>NOCHE 1</v>
      </c>
    </row>
    <row r="27" spans="1:42" ht="15" customHeight="1" x14ac:dyDescent="0.2">
      <c r="A27" s="1">
        <v>25</v>
      </c>
      <c r="B27" s="22" t="s">
        <v>70</v>
      </c>
      <c r="C27" s="2"/>
      <c r="D27" s="2"/>
      <c r="E27" s="2"/>
      <c r="F27" s="215" t="s">
        <v>885</v>
      </c>
      <c r="G27" s="216" t="s">
        <v>881</v>
      </c>
      <c r="H27" s="216" t="s">
        <v>886</v>
      </c>
      <c r="I27" s="216"/>
      <c r="J27" s="3"/>
      <c r="K27" s="1"/>
      <c r="L27" s="1"/>
      <c r="M27" s="2">
        <v>0.5</v>
      </c>
      <c r="N27" s="2"/>
      <c r="O27" s="1"/>
      <c r="P27" s="2"/>
      <c r="Q27" s="1">
        <f t="shared" si="0"/>
        <v>0.5</v>
      </c>
      <c r="R27" s="16">
        <f>IF(AND(R26&lt;3.5,R26+Q27&lt;=4.2),Q27+R26,Q27)</f>
        <v>2</v>
      </c>
      <c r="S27" s="18">
        <f t="shared" si="1"/>
        <v>0</v>
      </c>
      <c r="T27" s="18">
        <f t="shared" si="3"/>
        <v>4</v>
      </c>
      <c r="U27" s="1"/>
      <c r="V27" s="1"/>
      <c r="W27" s="1"/>
      <c r="X27" s="1"/>
      <c r="Y27" s="5"/>
      <c r="AA27" s="196"/>
      <c r="AB27" s="224"/>
      <c r="AC27" s="185">
        <f>'Calendario Perpetuo Actual'!M60</f>
        <v>2</v>
      </c>
      <c r="AD27" s="188">
        <f>'Calendario Perpetuo Actual'!N60</f>
        <v>9</v>
      </c>
      <c r="AE27" s="103">
        <f>'Calendario Perpetuo Actual'!O60</f>
        <v>42790</v>
      </c>
      <c r="AF27" s="102">
        <f>'Calendario Perpetuo Actual'!P60</f>
        <v>5</v>
      </c>
      <c r="AG27" s="102">
        <f>'Calendario Perpetuo Actual'!Q60</f>
        <v>55</v>
      </c>
      <c r="AH27" s="102" t="str">
        <f>'Calendario Perpetuo Actual'!R60</f>
        <v>VIERNES</v>
      </c>
      <c r="AI27" s="102" t="str">
        <f>'Calendario Perpetuo Actual'!S60</f>
        <v>LB</v>
      </c>
      <c r="AJ27" s="203" t="str">
        <f>'Calendario Perpetuo Actual'!T60</f>
        <v>LB</v>
      </c>
      <c r="AK27" s="206">
        <f t="shared" si="4"/>
        <v>5</v>
      </c>
      <c r="AL27" s="212" t="str">
        <f t="shared" si="5"/>
        <v>MAÑANA 1</v>
      </c>
      <c r="AM27" s="213" t="str">
        <f t="shared" si="6"/>
        <v>MAÑANA 2</v>
      </c>
      <c r="AN27" s="214" t="str">
        <f t="shared" si="7"/>
        <v>TARDE 1</v>
      </c>
      <c r="AO27" s="213" t="str">
        <f t="shared" si="8"/>
        <v>TARDE 2</v>
      </c>
      <c r="AP27" s="213" t="str">
        <f t="shared" si="9"/>
        <v>NOCHE 1</v>
      </c>
    </row>
    <row r="28" spans="1:42" ht="15" customHeight="1" x14ac:dyDescent="0.2">
      <c r="A28" s="1">
        <v>26</v>
      </c>
      <c r="B28" s="22" t="s">
        <v>78</v>
      </c>
      <c r="C28" s="2"/>
      <c r="D28" s="2"/>
      <c r="E28" s="2"/>
      <c r="F28" s="215" t="s">
        <v>885</v>
      </c>
      <c r="G28" s="216" t="s">
        <v>881</v>
      </c>
      <c r="H28" s="216" t="s">
        <v>886</v>
      </c>
      <c r="I28" s="216"/>
      <c r="J28" s="3"/>
      <c r="K28" s="1"/>
      <c r="L28" s="1"/>
      <c r="M28" s="2">
        <v>0.5</v>
      </c>
      <c r="N28" s="2"/>
      <c r="O28" s="1"/>
      <c r="P28" s="2"/>
      <c r="Q28" s="1">
        <f t="shared" si="0"/>
        <v>0.5</v>
      </c>
      <c r="R28" s="16">
        <f t="shared" si="2"/>
        <v>2.5</v>
      </c>
      <c r="S28" s="18">
        <f t="shared" si="1"/>
        <v>0</v>
      </c>
      <c r="T28" s="18">
        <f t="shared" si="3"/>
        <v>4</v>
      </c>
      <c r="U28" s="1"/>
      <c r="V28" s="1"/>
      <c r="W28" s="1"/>
      <c r="X28" s="1"/>
      <c r="Y28" s="5"/>
      <c r="AA28" s="196"/>
      <c r="AB28" s="224"/>
      <c r="AC28" s="185">
        <f>'Calendario Perpetuo Actual'!M61</f>
        <v>2</v>
      </c>
      <c r="AD28" s="188">
        <f>'Calendario Perpetuo Actual'!N61</f>
        <v>9</v>
      </c>
      <c r="AE28" s="103">
        <f>'Calendario Perpetuo Actual'!O61</f>
        <v>42791</v>
      </c>
      <c r="AF28" s="102">
        <f>'Calendario Perpetuo Actual'!P61</f>
        <v>6</v>
      </c>
      <c r="AG28" s="102">
        <f>'Calendario Perpetuo Actual'!Q61</f>
        <v>56</v>
      </c>
      <c r="AH28" s="102" t="str">
        <f>'Calendario Perpetuo Actual'!R61</f>
        <v>SABADO</v>
      </c>
      <c r="AI28" s="102" t="str">
        <f>'Calendario Perpetuo Actual'!S61</f>
        <v>FS</v>
      </c>
      <c r="AJ28" s="203" t="str">
        <f>'Calendario Perpetuo Actual'!T61</f>
        <v>FS</v>
      </c>
      <c r="AK28" s="206">
        <f t="shared" si="4"/>
        <v>3</v>
      </c>
      <c r="AL28" s="212" t="str">
        <f t="shared" si="5"/>
        <v>MAÑANA 3</v>
      </c>
      <c r="AM28" s="213" t="str">
        <f t="shared" si="6"/>
        <v/>
      </c>
      <c r="AN28" s="214" t="str">
        <f t="shared" si="7"/>
        <v>TARDE 3</v>
      </c>
      <c r="AO28" s="213" t="str">
        <f t="shared" si="8"/>
        <v/>
      </c>
      <c r="AP28" s="213" t="str">
        <f t="shared" si="9"/>
        <v>NOCHE 1</v>
      </c>
    </row>
    <row r="29" spans="1:42" ht="15" customHeight="1" x14ac:dyDescent="0.2">
      <c r="A29" s="1">
        <v>27</v>
      </c>
      <c r="B29" s="22" t="s">
        <v>85</v>
      </c>
      <c r="C29" s="2"/>
      <c r="D29" s="2"/>
      <c r="E29" s="2"/>
      <c r="F29" s="215" t="s">
        <v>885</v>
      </c>
      <c r="G29" s="216" t="s">
        <v>881</v>
      </c>
      <c r="H29" s="216" t="s">
        <v>886</v>
      </c>
      <c r="I29" s="216"/>
      <c r="J29" s="3"/>
      <c r="K29" s="1"/>
      <c r="L29" s="1"/>
      <c r="M29" s="2">
        <v>0.5</v>
      </c>
      <c r="N29" s="2"/>
      <c r="O29" s="1"/>
      <c r="P29" s="2"/>
      <c r="Q29" s="1">
        <f t="shared" si="0"/>
        <v>0.5</v>
      </c>
      <c r="R29" s="16">
        <f t="shared" si="2"/>
        <v>3</v>
      </c>
      <c r="S29" s="18">
        <f t="shared" si="1"/>
        <v>0</v>
      </c>
      <c r="T29" s="18">
        <f t="shared" si="3"/>
        <v>4</v>
      </c>
      <c r="U29" s="1"/>
      <c r="V29" s="1"/>
      <c r="W29" s="1"/>
      <c r="X29" s="1"/>
      <c r="Y29" s="5"/>
      <c r="AA29" s="196"/>
      <c r="AB29" s="224"/>
      <c r="AC29" s="185">
        <f>'Calendario Perpetuo Actual'!M62</f>
        <v>2</v>
      </c>
      <c r="AD29" s="188">
        <f>'Calendario Perpetuo Actual'!N62</f>
        <v>9</v>
      </c>
      <c r="AE29" s="103">
        <f>'Calendario Perpetuo Actual'!O62</f>
        <v>42792</v>
      </c>
      <c r="AF29" s="102">
        <f>'Calendario Perpetuo Actual'!P62</f>
        <v>7</v>
      </c>
      <c r="AG29" s="102">
        <f>'Calendario Perpetuo Actual'!Q62</f>
        <v>57</v>
      </c>
      <c r="AH29" s="102" t="str">
        <f>'Calendario Perpetuo Actual'!R62</f>
        <v>DOMINGO</v>
      </c>
      <c r="AI29" s="102" t="str">
        <f>'Calendario Perpetuo Actual'!S62</f>
        <v>FS</v>
      </c>
      <c r="AJ29" s="203" t="str">
        <f>'Calendario Perpetuo Actual'!T62</f>
        <v>FS</v>
      </c>
      <c r="AK29" s="206">
        <f t="shared" si="4"/>
        <v>3</v>
      </c>
      <c r="AL29" s="212" t="str">
        <f t="shared" si="5"/>
        <v>MAÑANA 3</v>
      </c>
      <c r="AM29" s="213" t="str">
        <f t="shared" si="6"/>
        <v/>
      </c>
      <c r="AN29" s="214" t="str">
        <f t="shared" si="7"/>
        <v>TARDE 3</v>
      </c>
      <c r="AO29" s="213" t="str">
        <f t="shared" si="8"/>
        <v/>
      </c>
      <c r="AP29" s="213" t="str">
        <f t="shared" si="9"/>
        <v>NOCHE 1</v>
      </c>
    </row>
    <row r="30" spans="1:42" ht="15.75" customHeight="1" x14ac:dyDescent="0.2">
      <c r="A30" s="1">
        <v>28</v>
      </c>
      <c r="B30" s="22" t="s">
        <v>86</v>
      </c>
      <c r="C30" s="2"/>
      <c r="D30" s="2"/>
      <c r="E30" s="2"/>
      <c r="F30" s="215" t="s">
        <v>885</v>
      </c>
      <c r="G30" s="216" t="s">
        <v>881</v>
      </c>
      <c r="H30" s="216" t="s">
        <v>886</v>
      </c>
      <c r="I30" s="216"/>
      <c r="J30" s="3"/>
      <c r="K30" s="1"/>
      <c r="L30" s="1"/>
      <c r="M30" s="2">
        <v>0.5</v>
      </c>
      <c r="N30" s="2"/>
      <c r="O30" s="1"/>
      <c r="P30" s="2"/>
      <c r="Q30" s="1">
        <f t="shared" si="0"/>
        <v>0.5</v>
      </c>
      <c r="R30" s="16">
        <f t="shared" si="2"/>
        <v>3.5</v>
      </c>
      <c r="S30" s="18">
        <f t="shared" si="1"/>
        <v>1</v>
      </c>
      <c r="T30" s="18">
        <f t="shared" si="3"/>
        <v>4</v>
      </c>
      <c r="U30" s="1"/>
      <c r="V30" s="1"/>
      <c r="W30" s="1"/>
      <c r="X30" s="1"/>
      <c r="Y30" s="5"/>
      <c r="AA30" s="196"/>
      <c r="AB30" s="224"/>
      <c r="AC30" s="185">
        <f>'Calendario Perpetuo Actual'!M63</f>
        <v>2</v>
      </c>
      <c r="AD30" s="188">
        <f>'Calendario Perpetuo Actual'!N63</f>
        <v>10</v>
      </c>
      <c r="AE30" s="103">
        <f>'Calendario Perpetuo Actual'!O63</f>
        <v>42793</v>
      </c>
      <c r="AF30" s="102">
        <f>'Calendario Perpetuo Actual'!P63</f>
        <v>1</v>
      </c>
      <c r="AG30" s="102">
        <f>'Calendario Perpetuo Actual'!Q63</f>
        <v>58</v>
      </c>
      <c r="AH30" s="102" t="str">
        <f>'Calendario Perpetuo Actual'!R63</f>
        <v>LUNES</v>
      </c>
      <c r="AI30" s="102" t="str">
        <f>'Calendario Perpetuo Actual'!S63</f>
        <v>LB</v>
      </c>
      <c r="AJ30" s="203" t="str">
        <f>'Calendario Perpetuo Actual'!T63</f>
        <v>LB</v>
      </c>
      <c r="AK30" s="206">
        <f t="shared" si="4"/>
        <v>5</v>
      </c>
      <c r="AL30" s="212" t="str">
        <f t="shared" si="5"/>
        <v>MAÑANA 1</v>
      </c>
      <c r="AM30" s="213" t="str">
        <f t="shared" si="6"/>
        <v>MAÑANA 2</v>
      </c>
      <c r="AN30" s="214" t="str">
        <f t="shared" si="7"/>
        <v>TARDE 1</v>
      </c>
      <c r="AO30" s="213" t="str">
        <f t="shared" si="8"/>
        <v>TARDE 2</v>
      </c>
      <c r="AP30" s="213" t="str">
        <f t="shared" si="9"/>
        <v>NOCHE 1</v>
      </c>
    </row>
    <row r="31" spans="1:42" ht="15" customHeight="1" x14ac:dyDescent="0.2">
      <c r="A31" s="1">
        <v>29</v>
      </c>
      <c r="B31" s="22" t="s">
        <v>93</v>
      </c>
      <c r="C31" s="2"/>
      <c r="D31" s="2"/>
      <c r="E31" s="2"/>
      <c r="F31" s="215" t="s">
        <v>885</v>
      </c>
      <c r="G31" s="216" t="s">
        <v>882</v>
      </c>
      <c r="H31" s="216" t="s">
        <v>886</v>
      </c>
      <c r="I31" s="216"/>
      <c r="J31" s="3"/>
      <c r="K31" s="1"/>
      <c r="L31" s="1"/>
      <c r="M31" s="2">
        <v>0.15</v>
      </c>
      <c r="N31" s="2"/>
      <c r="O31" s="1"/>
      <c r="P31" s="2"/>
      <c r="Q31" s="1">
        <f t="shared" si="0"/>
        <v>0.15</v>
      </c>
      <c r="R31" s="16">
        <f t="shared" si="2"/>
        <v>0.15</v>
      </c>
      <c r="S31" s="18">
        <f t="shared" si="1"/>
        <v>0</v>
      </c>
      <c r="T31" s="18">
        <f t="shared" si="3"/>
        <v>5</v>
      </c>
      <c r="U31" s="1"/>
      <c r="V31" s="1"/>
      <c r="W31" s="1"/>
      <c r="X31" s="1"/>
      <c r="Y31" s="5"/>
      <c r="AA31" s="196"/>
      <c r="AB31" s="224"/>
      <c r="AC31" s="185">
        <f>'Calendario Perpetuo Actual'!M64</f>
        <v>2</v>
      </c>
      <c r="AD31" s="188">
        <f>'Calendario Perpetuo Actual'!N64</f>
        <v>10</v>
      </c>
      <c r="AE31" s="103">
        <f>'Calendario Perpetuo Actual'!O64</f>
        <v>42794</v>
      </c>
      <c r="AF31" s="102">
        <f>'Calendario Perpetuo Actual'!P64</f>
        <v>2</v>
      </c>
      <c r="AG31" s="102">
        <f>'Calendario Perpetuo Actual'!Q64</f>
        <v>59</v>
      </c>
      <c r="AH31" s="102" t="str">
        <f>'Calendario Perpetuo Actual'!R64</f>
        <v>MARTES</v>
      </c>
      <c r="AI31" s="102" t="str">
        <f>'Calendario Perpetuo Actual'!S64</f>
        <v>LB</v>
      </c>
      <c r="AJ31" s="203" t="str">
        <f>'Calendario Perpetuo Actual'!T64</f>
        <v>FR</v>
      </c>
      <c r="AK31" s="206">
        <f t="shared" si="4"/>
        <v>3</v>
      </c>
      <c r="AL31" s="212" t="str">
        <f t="shared" si="5"/>
        <v>MAÑANA 3</v>
      </c>
      <c r="AM31" s="213" t="str">
        <f t="shared" si="6"/>
        <v/>
      </c>
      <c r="AN31" s="214" t="str">
        <f t="shared" si="7"/>
        <v>TARDE 3</v>
      </c>
      <c r="AO31" s="213" t="str">
        <f t="shared" si="8"/>
        <v/>
      </c>
      <c r="AP31" s="213" t="str">
        <f t="shared" si="9"/>
        <v>NOCHE 1</v>
      </c>
    </row>
    <row r="32" spans="1:42" ht="15" customHeight="1" thickBot="1" x14ac:dyDescent="0.25">
      <c r="A32" s="1">
        <v>30</v>
      </c>
      <c r="B32" s="22" t="s">
        <v>80</v>
      </c>
      <c r="C32" s="2"/>
      <c r="D32" s="2"/>
      <c r="E32" s="2"/>
      <c r="F32" s="215" t="s">
        <v>885</v>
      </c>
      <c r="G32" s="216" t="s">
        <v>882</v>
      </c>
      <c r="H32" s="216" t="s">
        <v>886</v>
      </c>
      <c r="I32" s="216"/>
      <c r="J32" s="3"/>
      <c r="K32" s="1"/>
      <c r="L32" s="1"/>
      <c r="M32" s="2">
        <v>0.15</v>
      </c>
      <c r="N32" s="2"/>
      <c r="O32" s="1"/>
      <c r="P32" s="2"/>
      <c r="Q32" s="1">
        <f t="shared" si="0"/>
        <v>0.15</v>
      </c>
      <c r="R32" s="16">
        <f t="shared" si="2"/>
        <v>0.3</v>
      </c>
      <c r="S32" s="18">
        <f t="shared" si="1"/>
        <v>0</v>
      </c>
      <c r="T32" s="18">
        <f t="shared" si="3"/>
        <v>5</v>
      </c>
      <c r="U32" s="1"/>
      <c r="V32" s="1"/>
      <c r="W32" s="1"/>
      <c r="X32" s="1"/>
      <c r="Y32" s="5"/>
      <c r="AA32" s="196"/>
      <c r="AB32" s="225"/>
      <c r="AC32" s="186" t="str">
        <f>'Calendario Perpetuo Actual'!M65</f>
        <v/>
      </c>
      <c r="AD32" s="189" t="str">
        <f>'Calendario Perpetuo Actual'!N65</f>
        <v/>
      </c>
      <c r="AE32" s="159" t="str">
        <f>'Calendario Perpetuo Actual'!O65</f>
        <v/>
      </c>
      <c r="AF32" s="160" t="str">
        <f>'Calendario Perpetuo Actual'!P65</f>
        <v/>
      </c>
      <c r="AG32" s="160" t="str">
        <f>'Calendario Perpetuo Actual'!Q65</f>
        <v/>
      </c>
      <c r="AH32" s="160">
        <f>'Calendario Perpetuo Actual'!R65</f>
        <v>0</v>
      </c>
      <c r="AI32" s="160" t="str">
        <f>'Calendario Perpetuo Actual'!S65</f>
        <v/>
      </c>
      <c r="AJ32" s="204">
        <f>'Calendario Perpetuo Actual'!T65</f>
        <v>0</v>
      </c>
      <c r="AK32" s="206" t="str">
        <f>IF(AJ32="LB", 5,IF(AJ32=0,"",3))</f>
        <v/>
      </c>
      <c r="AL32" s="212" t="str">
        <f>IF(AK32=5,"MAÑANA 1",IF(AK32=3,"MAÑANA 3",""))</f>
        <v/>
      </c>
      <c r="AM32" s="213" t="str">
        <f t="shared" si="6"/>
        <v/>
      </c>
      <c r="AN32" s="214" t="str">
        <f>IF(AK32=5,"TARDE 1",IF(AK32=3,"TARDE 3",""))</f>
        <v/>
      </c>
      <c r="AO32" s="213" t="str">
        <f t="shared" si="8"/>
        <v/>
      </c>
      <c r="AP32" s="213" t="str">
        <f t="shared" si="9"/>
        <v/>
      </c>
    </row>
    <row r="33" spans="1:39" ht="15" customHeight="1" thickBot="1" x14ac:dyDescent="0.25">
      <c r="A33" s="1">
        <v>31</v>
      </c>
      <c r="B33" s="22" t="s">
        <v>89</v>
      </c>
      <c r="C33" s="2"/>
      <c r="D33" s="2"/>
      <c r="E33" s="2"/>
      <c r="F33" s="215" t="s">
        <v>885</v>
      </c>
      <c r="G33" s="216" t="s">
        <v>882</v>
      </c>
      <c r="H33" s="216" t="s">
        <v>886</v>
      </c>
      <c r="I33" s="216"/>
      <c r="J33" s="3"/>
      <c r="K33" s="1"/>
      <c r="L33" s="1"/>
      <c r="M33" s="2">
        <v>0.15</v>
      </c>
      <c r="N33" s="1"/>
      <c r="O33" s="1"/>
      <c r="P33" s="2"/>
      <c r="Q33" s="1">
        <f>SUM(K33:P33)</f>
        <v>0.15</v>
      </c>
      <c r="R33" s="16">
        <f t="shared" si="2"/>
        <v>0.44999999999999996</v>
      </c>
      <c r="S33" s="18">
        <f t="shared" si="1"/>
        <v>0</v>
      </c>
      <c r="T33" s="18">
        <f t="shared" si="3"/>
        <v>5</v>
      </c>
      <c r="U33" s="1"/>
      <c r="V33" s="1"/>
      <c r="W33" s="1"/>
      <c r="X33" s="1"/>
      <c r="Y33" s="5"/>
      <c r="AA33" s="196"/>
      <c r="AB33" s="197"/>
      <c r="AC33" s="198"/>
      <c r="AD33" s="199"/>
      <c r="AE33" s="198"/>
      <c r="AF33" s="198"/>
      <c r="AG33" s="198"/>
      <c r="AH33" s="198"/>
      <c r="AI33" s="198"/>
      <c r="AK33" s="7"/>
      <c r="AL33" s="7"/>
    </row>
    <row r="34" spans="1:39" ht="15" customHeight="1" x14ac:dyDescent="0.2">
      <c r="A34" s="1">
        <v>32</v>
      </c>
      <c r="B34" s="22" t="s">
        <v>90</v>
      </c>
      <c r="C34" s="2"/>
      <c r="D34" s="2"/>
      <c r="E34" s="2"/>
      <c r="F34" s="215" t="s">
        <v>885</v>
      </c>
      <c r="G34" s="216" t="s">
        <v>882</v>
      </c>
      <c r="H34" s="216" t="s">
        <v>886</v>
      </c>
      <c r="I34" s="216"/>
      <c r="J34" s="3"/>
      <c r="K34" s="1"/>
      <c r="L34" s="1"/>
      <c r="M34" s="2">
        <v>0.15</v>
      </c>
      <c r="N34" s="2"/>
      <c r="O34" s="1"/>
      <c r="P34" s="2"/>
      <c r="Q34" s="1">
        <f t="shared" si="0"/>
        <v>0.15</v>
      </c>
      <c r="R34" s="16">
        <f t="shared" si="2"/>
        <v>0.6</v>
      </c>
      <c r="S34" s="18">
        <f t="shared" si="1"/>
        <v>0</v>
      </c>
      <c r="T34" s="18">
        <f t="shared" si="3"/>
        <v>5</v>
      </c>
      <c r="U34" s="1"/>
      <c r="V34" s="1"/>
      <c r="W34" s="1"/>
      <c r="X34" s="1"/>
      <c r="Y34" s="5"/>
      <c r="AA34" s="196"/>
      <c r="AB34" s="197"/>
      <c r="AC34" s="198"/>
      <c r="AD34" s="199"/>
      <c r="AE34" s="198"/>
      <c r="AF34" s="198"/>
      <c r="AG34" s="198"/>
      <c r="AH34" s="198"/>
      <c r="AI34" s="198"/>
      <c r="AK34" s="369" t="s">
        <v>894</v>
      </c>
    </row>
    <row r="35" spans="1:39" ht="15" customHeight="1" x14ac:dyDescent="0.2">
      <c r="A35" s="1">
        <v>33</v>
      </c>
      <c r="B35" s="22" t="s">
        <v>671</v>
      </c>
      <c r="C35" s="2"/>
      <c r="D35" s="2"/>
      <c r="E35" s="2"/>
      <c r="F35" s="215" t="s">
        <v>885</v>
      </c>
      <c r="G35" s="216" t="s">
        <v>882</v>
      </c>
      <c r="H35" s="216" t="s">
        <v>886</v>
      </c>
      <c r="I35" s="216"/>
      <c r="J35" s="3"/>
      <c r="K35" s="1"/>
      <c r="L35" s="1"/>
      <c r="M35" s="2">
        <v>0.15</v>
      </c>
      <c r="N35" s="2"/>
      <c r="O35" s="1"/>
      <c r="P35" s="2"/>
      <c r="Q35" s="1">
        <f t="shared" si="0"/>
        <v>0.15</v>
      </c>
      <c r="R35" s="16">
        <f t="shared" si="2"/>
        <v>0.75</v>
      </c>
      <c r="S35" s="18">
        <f t="shared" si="1"/>
        <v>0</v>
      </c>
      <c r="T35" s="18">
        <f t="shared" si="3"/>
        <v>5</v>
      </c>
      <c r="U35" s="1"/>
      <c r="V35" s="1"/>
      <c r="W35" s="1"/>
      <c r="X35" s="1"/>
      <c r="Y35" s="5"/>
      <c r="AA35" s="196"/>
      <c r="AB35" s="197"/>
      <c r="AC35" s="198"/>
      <c r="AD35" s="199"/>
      <c r="AE35" s="198"/>
      <c r="AF35" s="198"/>
      <c r="AG35" s="198"/>
      <c r="AH35" s="198"/>
      <c r="AI35" s="198"/>
      <c r="AK35" s="370"/>
    </row>
    <row r="36" spans="1:39" ht="15" customHeight="1" x14ac:dyDescent="0.2">
      <c r="A36" s="1">
        <v>34</v>
      </c>
      <c r="B36" s="22" t="s">
        <v>666</v>
      </c>
      <c r="C36" s="2"/>
      <c r="D36" s="2"/>
      <c r="E36" s="2"/>
      <c r="F36" s="215" t="s">
        <v>885</v>
      </c>
      <c r="G36" s="216" t="s">
        <v>882</v>
      </c>
      <c r="H36" s="216" t="s">
        <v>886</v>
      </c>
      <c r="I36" s="216"/>
      <c r="J36" s="3"/>
      <c r="K36" s="1"/>
      <c r="L36" s="1"/>
      <c r="M36" s="2">
        <v>0.15</v>
      </c>
      <c r="N36" s="2"/>
      <c r="O36" s="1"/>
      <c r="P36" s="2"/>
      <c r="Q36" s="1">
        <f t="shared" si="0"/>
        <v>0.15</v>
      </c>
      <c r="R36" s="16">
        <f t="shared" si="2"/>
        <v>0.9</v>
      </c>
      <c r="S36" s="18">
        <f t="shared" si="1"/>
        <v>0</v>
      </c>
      <c r="T36" s="18">
        <f t="shared" si="3"/>
        <v>5</v>
      </c>
      <c r="U36" s="1"/>
      <c r="V36" s="1"/>
      <c r="W36" s="1"/>
      <c r="X36" s="1"/>
      <c r="Y36" s="5"/>
      <c r="AA36" s="196"/>
      <c r="AB36" s="197"/>
      <c r="AC36" s="198"/>
      <c r="AD36" s="199"/>
      <c r="AE36" s="198"/>
      <c r="AF36" s="198"/>
      <c r="AG36" s="198"/>
      <c r="AH36" s="198"/>
      <c r="AI36" s="198"/>
      <c r="AK36" s="370"/>
    </row>
    <row r="37" spans="1:39" ht="15" customHeight="1" thickBot="1" x14ac:dyDescent="0.25">
      <c r="A37" s="1">
        <v>35</v>
      </c>
      <c r="B37" s="22" t="s">
        <v>675</v>
      </c>
      <c r="C37" s="2"/>
      <c r="D37" s="2"/>
      <c r="E37" s="2"/>
      <c r="F37" s="215" t="s">
        <v>885</v>
      </c>
      <c r="G37" s="216" t="s">
        <v>882</v>
      </c>
      <c r="H37" s="216" t="s">
        <v>886</v>
      </c>
      <c r="I37" s="216"/>
      <c r="J37" s="3"/>
      <c r="K37" s="1"/>
      <c r="L37" s="1"/>
      <c r="M37" s="2">
        <v>0.15</v>
      </c>
      <c r="N37" s="2"/>
      <c r="O37" s="1"/>
      <c r="P37" s="2"/>
      <c r="Q37" s="1">
        <f t="shared" si="0"/>
        <v>0.15</v>
      </c>
      <c r="R37" s="16">
        <f t="shared" si="2"/>
        <v>1.05</v>
      </c>
      <c r="S37" s="18">
        <f t="shared" si="1"/>
        <v>0</v>
      </c>
      <c r="T37" s="18">
        <f t="shared" si="3"/>
        <v>5</v>
      </c>
      <c r="U37" s="1"/>
      <c r="V37" s="1"/>
      <c r="W37" s="1"/>
      <c r="X37" s="1"/>
      <c r="Y37" s="5"/>
      <c r="AK37" s="368">
        <f>SUM(AK4:AK32)</f>
        <v>122</v>
      </c>
    </row>
    <row r="38" spans="1:39" ht="15" customHeight="1" thickBot="1" x14ac:dyDescent="0.25">
      <c r="A38" s="1">
        <v>36</v>
      </c>
      <c r="B38" s="22" t="s">
        <v>676</v>
      </c>
      <c r="C38" s="2"/>
      <c r="D38" s="2"/>
      <c r="E38" s="2"/>
      <c r="F38" s="215" t="s">
        <v>885</v>
      </c>
      <c r="G38" s="216" t="s">
        <v>882</v>
      </c>
      <c r="H38" s="216" t="s">
        <v>886</v>
      </c>
      <c r="I38" s="216"/>
      <c r="J38" s="3"/>
      <c r="K38" s="1"/>
      <c r="L38" s="1"/>
      <c r="M38" s="2">
        <v>0.15</v>
      </c>
      <c r="N38" s="2"/>
      <c r="O38" s="1"/>
      <c r="P38" s="2"/>
      <c r="Q38" s="1">
        <f t="shared" si="0"/>
        <v>0.15</v>
      </c>
      <c r="R38" s="16">
        <f t="shared" si="2"/>
        <v>1.2</v>
      </c>
      <c r="S38" s="18">
        <f t="shared" si="1"/>
        <v>0</v>
      </c>
      <c r="T38" s="18">
        <f t="shared" si="3"/>
        <v>5</v>
      </c>
      <c r="U38" s="1"/>
      <c r="V38" s="1"/>
      <c r="W38" s="1"/>
      <c r="X38" s="1"/>
      <c r="Y38" s="5"/>
    </row>
    <row r="39" spans="1:39" ht="15" customHeight="1" x14ac:dyDescent="0.2">
      <c r="A39" s="1">
        <v>37</v>
      </c>
      <c r="B39" s="22" t="s">
        <v>674</v>
      </c>
      <c r="C39" s="2"/>
      <c r="D39" s="2"/>
      <c r="E39" s="2"/>
      <c r="F39" s="215" t="s">
        <v>885</v>
      </c>
      <c r="G39" s="216" t="s">
        <v>882</v>
      </c>
      <c r="H39" s="216" t="s">
        <v>886</v>
      </c>
      <c r="I39" s="216"/>
      <c r="J39" s="3"/>
      <c r="K39" s="1"/>
      <c r="L39" s="1"/>
      <c r="M39" s="2">
        <v>0.15</v>
      </c>
      <c r="N39" s="2"/>
      <c r="O39" s="1"/>
      <c r="P39" s="2"/>
      <c r="Q39" s="1">
        <f t="shared" si="0"/>
        <v>0.15</v>
      </c>
      <c r="R39" s="16">
        <f t="shared" si="2"/>
        <v>1.3499999999999999</v>
      </c>
      <c r="S39" s="18">
        <f t="shared" si="1"/>
        <v>0</v>
      </c>
      <c r="T39" s="18">
        <f t="shared" si="3"/>
        <v>5</v>
      </c>
      <c r="U39" s="1"/>
      <c r="V39" s="1"/>
      <c r="W39" s="1"/>
      <c r="X39" s="1"/>
      <c r="Y39" s="5"/>
      <c r="AK39" s="372" t="s">
        <v>895</v>
      </c>
      <c r="AL39" s="373"/>
      <c r="AM39" s="374"/>
    </row>
    <row r="40" spans="1:39" ht="15" customHeight="1" thickBot="1" x14ac:dyDescent="0.25">
      <c r="A40" s="1">
        <v>38</v>
      </c>
      <c r="B40" s="22" t="s">
        <v>672</v>
      </c>
      <c r="C40" s="2"/>
      <c r="D40" s="2"/>
      <c r="E40" s="2"/>
      <c r="F40" s="215" t="s">
        <v>885</v>
      </c>
      <c r="G40" s="216" t="s">
        <v>882</v>
      </c>
      <c r="H40" s="216" t="s">
        <v>886</v>
      </c>
      <c r="I40" s="216"/>
      <c r="J40" s="3"/>
      <c r="K40" s="1"/>
      <c r="L40" s="1"/>
      <c r="M40" s="2">
        <v>0.15</v>
      </c>
      <c r="N40" s="2"/>
      <c r="O40" s="1"/>
      <c r="P40" s="2"/>
      <c r="Q40" s="1">
        <f t="shared" si="0"/>
        <v>0.15</v>
      </c>
      <c r="R40" s="16">
        <f t="shared" si="2"/>
        <v>1.4999999999999998</v>
      </c>
      <c r="S40" s="18">
        <f t="shared" si="1"/>
        <v>0</v>
      </c>
      <c r="T40" s="18">
        <f t="shared" si="3"/>
        <v>5</v>
      </c>
      <c r="U40" s="1"/>
      <c r="V40" s="1"/>
      <c r="W40" s="1"/>
      <c r="X40" s="1"/>
      <c r="Y40" s="5"/>
      <c r="AK40" s="375"/>
      <c r="AL40" s="376"/>
      <c r="AM40" s="377">
        <f>AK37-S773</f>
        <v>34</v>
      </c>
    </row>
    <row r="41" spans="1:39" ht="15" customHeight="1" x14ac:dyDescent="0.2">
      <c r="A41" s="1">
        <v>39</v>
      </c>
      <c r="B41" s="22" t="s">
        <v>668</v>
      </c>
      <c r="C41" s="2"/>
      <c r="D41" s="2"/>
      <c r="E41" s="2"/>
      <c r="F41" s="215" t="s">
        <v>885</v>
      </c>
      <c r="G41" s="216" t="s">
        <v>882</v>
      </c>
      <c r="H41" s="216" t="s">
        <v>886</v>
      </c>
      <c r="I41" s="216"/>
      <c r="J41" s="3"/>
      <c r="K41" s="1"/>
      <c r="L41" s="1"/>
      <c r="M41" s="2">
        <v>0.15</v>
      </c>
      <c r="N41" s="2"/>
      <c r="O41" s="1"/>
      <c r="P41" s="2"/>
      <c r="Q41" s="1">
        <f t="shared" si="0"/>
        <v>0.15</v>
      </c>
      <c r="R41" s="16">
        <f t="shared" si="2"/>
        <v>1.6499999999999997</v>
      </c>
      <c r="S41" s="18">
        <f t="shared" si="1"/>
        <v>0</v>
      </c>
      <c r="T41" s="18">
        <f t="shared" si="3"/>
        <v>5</v>
      </c>
      <c r="U41" s="1"/>
      <c r="V41" s="1"/>
      <c r="W41" s="1"/>
      <c r="X41" s="1"/>
      <c r="Y41" s="5"/>
    </row>
    <row r="42" spans="1:39" ht="15" customHeight="1" x14ac:dyDescent="0.2">
      <c r="A42" s="1">
        <v>40</v>
      </c>
      <c r="B42" s="22" t="s">
        <v>669</v>
      </c>
      <c r="C42" s="2"/>
      <c r="D42" s="2"/>
      <c r="E42" s="2"/>
      <c r="F42" s="215" t="s">
        <v>885</v>
      </c>
      <c r="G42" s="216" t="s">
        <v>882</v>
      </c>
      <c r="H42" s="216" t="s">
        <v>886</v>
      </c>
      <c r="I42" s="216"/>
      <c r="J42" s="3"/>
      <c r="K42" s="1"/>
      <c r="L42" s="1"/>
      <c r="M42" s="2">
        <v>0.15</v>
      </c>
      <c r="N42" s="2"/>
      <c r="O42" s="1"/>
      <c r="P42" s="2"/>
      <c r="Q42" s="1">
        <f t="shared" si="0"/>
        <v>0.15</v>
      </c>
      <c r="R42" s="16">
        <f t="shared" si="2"/>
        <v>1.7999999999999996</v>
      </c>
      <c r="S42" s="18">
        <f t="shared" si="1"/>
        <v>0</v>
      </c>
      <c r="T42" s="18">
        <f t="shared" si="3"/>
        <v>5</v>
      </c>
      <c r="U42" s="1"/>
      <c r="V42" s="1"/>
      <c r="W42" s="1"/>
      <c r="X42" s="1"/>
      <c r="Y42" s="5"/>
    </row>
    <row r="43" spans="1:39" ht="15" customHeight="1" x14ac:dyDescent="0.2">
      <c r="A43" s="1">
        <v>41</v>
      </c>
      <c r="B43" s="22" t="s">
        <v>677</v>
      </c>
      <c r="C43" s="2"/>
      <c r="D43" s="2"/>
      <c r="E43" s="2"/>
      <c r="F43" s="215" t="s">
        <v>885</v>
      </c>
      <c r="G43" s="216" t="s">
        <v>882</v>
      </c>
      <c r="H43" s="216" t="s">
        <v>886</v>
      </c>
      <c r="I43" s="216"/>
      <c r="J43" s="3"/>
      <c r="K43" s="1"/>
      <c r="L43" s="1"/>
      <c r="M43" s="2">
        <v>0.15</v>
      </c>
      <c r="N43" s="2"/>
      <c r="O43" s="1"/>
      <c r="P43" s="2"/>
      <c r="Q43" s="1">
        <f t="shared" si="0"/>
        <v>0.15</v>
      </c>
      <c r="R43" s="16">
        <f t="shared" si="2"/>
        <v>1.9499999999999995</v>
      </c>
      <c r="S43" s="18">
        <f t="shared" si="1"/>
        <v>0</v>
      </c>
      <c r="T43" s="18">
        <f t="shared" si="3"/>
        <v>5</v>
      </c>
      <c r="U43" s="1"/>
      <c r="V43" s="1"/>
      <c r="W43" s="1"/>
      <c r="X43" s="1"/>
      <c r="Y43" s="5"/>
    </row>
    <row r="44" spans="1:39" ht="15" customHeight="1" x14ac:dyDescent="0.2">
      <c r="A44" s="1">
        <v>42</v>
      </c>
      <c r="B44" s="22" t="s">
        <v>678</v>
      </c>
      <c r="C44" s="2"/>
      <c r="D44" s="2"/>
      <c r="E44" s="2"/>
      <c r="F44" s="215" t="s">
        <v>885</v>
      </c>
      <c r="G44" s="216" t="s">
        <v>882</v>
      </c>
      <c r="H44" s="216" t="s">
        <v>886</v>
      </c>
      <c r="I44" s="216"/>
      <c r="J44" s="3"/>
      <c r="K44" s="1"/>
      <c r="L44" s="1"/>
      <c r="M44" s="2">
        <v>0.15</v>
      </c>
      <c r="N44" s="2"/>
      <c r="O44" s="1"/>
      <c r="P44" s="2"/>
      <c r="Q44" s="1">
        <f t="shared" si="0"/>
        <v>0.15</v>
      </c>
      <c r="R44" s="16">
        <f t="shared" si="2"/>
        <v>2.0999999999999996</v>
      </c>
      <c r="S44" s="18">
        <f t="shared" si="1"/>
        <v>0</v>
      </c>
      <c r="T44" s="18">
        <f t="shared" si="3"/>
        <v>5</v>
      </c>
      <c r="U44" s="1"/>
      <c r="V44" s="1"/>
      <c r="W44" s="1"/>
      <c r="X44" s="1"/>
      <c r="Y44" s="5"/>
    </row>
    <row r="45" spans="1:39" ht="15" customHeight="1" x14ac:dyDescent="0.2">
      <c r="A45" s="1">
        <v>43</v>
      </c>
      <c r="B45" s="22" t="s">
        <v>673</v>
      </c>
      <c r="C45" s="2"/>
      <c r="D45" s="2"/>
      <c r="E45" s="2"/>
      <c r="F45" s="215" t="s">
        <v>885</v>
      </c>
      <c r="G45" s="216" t="s">
        <v>882</v>
      </c>
      <c r="H45" s="216" t="s">
        <v>886</v>
      </c>
      <c r="I45" s="216"/>
      <c r="J45" s="3"/>
      <c r="K45" s="1"/>
      <c r="L45" s="1"/>
      <c r="M45" s="2">
        <v>0.15</v>
      </c>
      <c r="N45" s="2"/>
      <c r="O45" s="1"/>
      <c r="P45" s="2"/>
      <c r="Q45" s="1">
        <f t="shared" si="0"/>
        <v>0.15</v>
      </c>
      <c r="R45" s="16">
        <f t="shared" si="2"/>
        <v>2.2499999999999996</v>
      </c>
      <c r="S45" s="18">
        <f t="shared" si="1"/>
        <v>0</v>
      </c>
      <c r="T45" s="18">
        <f t="shared" si="3"/>
        <v>5</v>
      </c>
      <c r="U45" s="1"/>
      <c r="V45" s="1"/>
      <c r="W45" s="1"/>
      <c r="X45" s="1"/>
      <c r="Y45" s="5"/>
    </row>
    <row r="46" spans="1:39" ht="15" customHeight="1" x14ac:dyDescent="0.2">
      <c r="A46" s="1">
        <v>44</v>
      </c>
      <c r="B46" s="22" t="s">
        <v>670</v>
      </c>
      <c r="C46" s="2"/>
      <c r="D46" s="2"/>
      <c r="E46" s="2"/>
      <c r="F46" s="215" t="s">
        <v>885</v>
      </c>
      <c r="G46" s="216" t="s">
        <v>882</v>
      </c>
      <c r="H46" s="216" t="s">
        <v>886</v>
      </c>
      <c r="I46" s="216"/>
      <c r="J46" s="3"/>
      <c r="K46" s="1"/>
      <c r="L46" s="1"/>
      <c r="M46" s="2">
        <v>0.15</v>
      </c>
      <c r="N46" s="2"/>
      <c r="O46" s="1"/>
      <c r="P46" s="2"/>
      <c r="Q46" s="1">
        <f t="shared" si="0"/>
        <v>0.15</v>
      </c>
      <c r="R46" s="16">
        <f t="shared" si="2"/>
        <v>2.3999999999999995</v>
      </c>
      <c r="S46" s="18">
        <f t="shared" si="1"/>
        <v>0</v>
      </c>
      <c r="T46" s="18">
        <f t="shared" si="3"/>
        <v>5</v>
      </c>
      <c r="U46" s="1"/>
      <c r="V46" s="1"/>
      <c r="W46" s="1"/>
      <c r="X46" s="1"/>
      <c r="Y46" s="5"/>
    </row>
    <row r="47" spans="1:39" ht="15" customHeight="1" x14ac:dyDescent="0.2">
      <c r="A47" s="1">
        <v>45</v>
      </c>
      <c r="B47" s="22" t="s">
        <v>667</v>
      </c>
      <c r="C47" s="2"/>
      <c r="D47" s="2"/>
      <c r="E47" s="2"/>
      <c r="F47" s="215" t="s">
        <v>885</v>
      </c>
      <c r="G47" s="216" t="s">
        <v>882</v>
      </c>
      <c r="H47" s="216" t="s">
        <v>886</v>
      </c>
      <c r="I47" s="216"/>
      <c r="J47" s="3"/>
      <c r="K47" s="1"/>
      <c r="L47" s="1"/>
      <c r="M47" s="2">
        <v>0.15</v>
      </c>
      <c r="N47" s="2"/>
      <c r="O47" s="1"/>
      <c r="P47" s="2"/>
      <c r="Q47" s="1">
        <f t="shared" si="0"/>
        <v>0.15</v>
      </c>
      <c r="R47" s="16">
        <f t="shared" si="2"/>
        <v>2.5499999999999994</v>
      </c>
      <c r="S47" s="18">
        <f t="shared" si="1"/>
        <v>0</v>
      </c>
      <c r="T47" s="18">
        <f t="shared" si="3"/>
        <v>5</v>
      </c>
      <c r="U47" s="1"/>
      <c r="V47" s="1"/>
      <c r="W47" s="1"/>
      <c r="X47" s="1"/>
      <c r="Y47" s="5"/>
    </row>
    <row r="48" spans="1:39" ht="15" customHeight="1" x14ac:dyDescent="0.2">
      <c r="A48" s="1">
        <v>46</v>
      </c>
      <c r="B48" s="22" t="s">
        <v>680</v>
      </c>
      <c r="C48" s="2"/>
      <c r="D48" s="2"/>
      <c r="E48" s="2"/>
      <c r="F48" s="215" t="s">
        <v>885</v>
      </c>
      <c r="G48" s="216" t="s">
        <v>882</v>
      </c>
      <c r="H48" s="216" t="s">
        <v>886</v>
      </c>
      <c r="I48" s="216"/>
      <c r="J48" s="3"/>
      <c r="K48" s="1"/>
      <c r="L48" s="1"/>
      <c r="M48" s="2">
        <v>0.15</v>
      </c>
      <c r="N48" s="2"/>
      <c r="O48" s="1"/>
      <c r="P48" s="1"/>
      <c r="Q48" s="1">
        <f t="shared" si="0"/>
        <v>0.15</v>
      </c>
      <c r="R48" s="16">
        <f t="shared" si="2"/>
        <v>2.6999999999999993</v>
      </c>
      <c r="S48" s="18">
        <f t="shared" si="1"/>
        <v>0</v>
      </c>
      <c r="T48" s="18">
        <f t="shared" si="3"/>
        <v>5</v>
      </c>
      <c r="U48" s="1"/>
      <c r="V48" s="1"/>
      <c r="W48" s="1"/>
      <c r="X48" s="1"/>
      <c r="Y48" s="5"/>
    </row>
    <row r="49" spans="1:25" ht="15" customHeight="1" x14ac:dyDescent="0.2">
      <c r="A49" s="1">
        <v>47</v>
      </c>
      <c r="B49" s="22" t="s">
        <v>71</v>
      </c>
      <c r="C49" s="2"/>
      <c r="D49" s="2"/>
      <c r="E49" s="2"/>
      <c r="F49" s="215" t="s">
        <v>885</v>
      </c>
      <c r="G49" s="216" t="s">
        <v>882</v>
      </c>
      <c r="H49" s="216" t="s">
        <v>886</v>
      </c>
      <c r="I49" s="216"/>
      <c r="J49" s="3"/>
      <c r="K49" s="1"/>
      <c r="L49" s="1"/>
      <c r="M49" s="2">
        <v>0.15</v>
      </c>
      <c r="N49" s="2"/>
      <c r="O49" s="1"/>
      <c r="P49" s="1"/>
      <c r="Q49" s="1">
        <f t="shared" si="0"/>
        <v>0.15</v>
      </c>
      <c r="R49" s="16">
        <f t="shared" si="2"/>
        <v>2.8499999999999992</v>
      </c>
      <c r="S49" s="18">
        <f t="shared" si="1"/>
        <v>0</v>
      </c>
      <c r="T49" s="18">
        <f t="shared" si="3"/>
        <v>5</v>
      </c>
      <c r="U49" s="1"/>
      <c r="V49" s="1"/>
      <c r="W49" s="1"/>
      <c r="X49" s="1"/>
      <c r="Y49" s="5"/>
    </row>
    <row r="50" spans="1:25" ht="15" customHeight="1" x14ac:dyDescent="0.2">
      <c r="A50" s="1">
        <v>48</v>
      </c>
      <c r="B50" s="22" t="s">
        <v>72</v>
      </c>
      <c r="C50" s="2"/>
      <c r="D50" s="2"/>
      <c r="E50" s="2"/>
      <c r="F50" s="215" t="s">
        <v>885</v>
      </c>
      <c r="G50" s="216" t="s">
        <v>882</v>
      </c>
      <c r="H50" s="216" t="s">
        <v>886</v>
      </c>
      <c r="I50" s="216"/>
      <c r="J50" s="3"/>
      <c r="K50" s="1"/>
      <c r="L50" s="1"/>
      <c r="M50" s="2">
        <v>0.15</v>
      </c>
      <c r="N50" s="2"/>
      <c r="O50" s="1"/>
      <c r="P50" s="1"/>
      <c r="Q50" s="1">
        <f t="shared" si="0"/>
        <v>0.15</v>
      </c>
      <c r="R50" s="16">
        <f t="shared" si="2"/>
        <v>2.9999999999999991</v>
      </c>
      <c r="S50" s="18">
        <f t="shared" si="1"/>
        <v>0</v>
      </c>
      <c r="T50" s="18">
        <f t="shared" si="3"/>
        <v>5</v>
      </c>
      <c r="U50" s="1"/>
      <c r="V50" s="1"/>
      <c r="W50" s="1"/>
      <c r="X50" s="1"/>
      <c r="Y50" s="5"/>
    </row>
    <row r="51" spans="1:25" ht="15" customHeight="1" x14ac:dyDescent="0.2">
      <c r="A51" s="1">
        <v>49</v>
      </c>
      <c r="B51" s="22" t="s">
        <v>73</v>
      </c>
      <c r="C51" s="2"/>
      <c r="D51" s="2"/>
      <c r="E51" s="2"/>
      <c r="F51" s="215" t="s">
        <v>885</v>
      </c>
      <c r="G51" s="216" t="s">
        <v>882</v>
      </c>
      <c r="H51" s="216" t="s">
        <v>886</v>
      </c>
      <c r="I51" s="216"/>
      <c r="J51" s="3"/>
      <c r="K51" s="1"/>
      <c r="L51" s="1"/>
      <c r="M51" s="2">
        <v>0.15</v>
      </c>
      <c r="N51" s="2"/>
      <c r="O51" s="1"/>
      <c r="P51" s="1"/>
      <c r="Q51" s="1">
        <f t="shared" si="0"/>
        <v>0.15</v>
      </c>
      <c r="R51" s="16">
        <f t="shared" si="2"/>
        <v>3.149999999999999</v>
      </c>
      <c r="S51" s="18">
        <f t="shared" si="1"/>
        <v>0</v>
      </c>
      <c r="T51" s="18">
        <f t="shared" si="3"/>
        <v>5</v>
      </c>
      <c r="U51" s="1"/>
      <c r="V51" s="1"/>
      <c r="W51" s="1"/>
      <c r="X51" s="1"/>
      <c r="Y51" s="5"/>
    </row>
    <row r="52" spans="1:25" ht="15" customHeight="1" x14ac:dyDescent="0.2">
      <c r="A52" s="1">
        <v>50</v>
      </c>
      <c r="B52" s="22" t="s">
        <v>74</v>
      </c>
      <c r="C52" s="2"/>
      <c r="D52" s="2"/>
      <c r="E52" s="2"/>
      <c r="F52" s="215" t="s">
        <v>885</v>
      </c>
      <c r="G52" s="216" t="s">
        <v>882</v>
      </c>
      <c r="H52" s="216" t="s">
        <v>886</v>
      </c>
      <c r="I52" s="216"/>
      <c r="J52" s="3"/>
      <c r="K52" s="1"/>
      <c r="L52" s="1"/>
      <c r="M52" s="2">
        <v>0.15</v>
      </c>
      <c r="N52" s="2"/>
      <c r="O52" s="1"/>
      <c r="P52" s="1"/>
      <c r="Q52" s="1">
        <f t="shared" si="0"/>
        <v>0.15</v>
      </c>
      <c r="R52" s="16">
        <f t="shared" si="2"/>
        <v>3.2999999999999989</v>
      </c>
      <c r="S52" s="18">
        <f t="shared" si="1"/>
        <v>0</v>
      </c>
      <c r="T52" s="18">
        <f t="shared" si="3"/>
        <v>5</v>
      </c>
      <c r="U52" s="1"/>
      <c r="V52" s="1"/>
      <c r="W52" s="1"/>
      <c r="X52" s="1"/>
      <c r="Y52" s="5"/>
    </row>
    <row r="53" spans="1:25" ht="15" customHeight="1" x14ac:dyDescent="0.2">
      <c r="A53" s="1">
        <v>51</v>
      </c>
      <c r="B53" s="22" t="s">
        <v>282</v>
      </c>
      <c r="C53" s="2"/>
      <c r="D53" s="2"/>
      <c r="E53" s="2"/>
      <c r="F53" s="215" t="s">
        <v>885</v>
      </c>
      <c r="G53" s="216" t="s">
        <v>882</v>
      </c>
      <c r="H53" s="216" t="s">
        <v>886</v>
      </c>
      <c r="I53" s="216"/>
      <c r="J53" s="3"/>
      <c r="K53" s="1"/>
      <c r="L53" s="1"/>
      <c r="M53" s="2">
        <v>0.15</v>
      </c>
      <c r="N53" s="2"/>
      <c r="O53" s="1"/>
      <c r="P53" s="1"/>
      <c r="Q53" s="1">
        <f t="shared" si="0"/>
        <v>0.15</v>
      </c>
      <c r="R53" s="16">
        <f t="shared" si="2"/>
        <v>3.4499999999999988</v>
      </c>
      <c r="S53" s="18">
        <f t="shared" si="1"/>
        <v>0</v>
      </c>
      <c r="T53" s="18">
        <f t="shared" si="3"/>
        <v>5</v>
      </c>
      <c r="U53" s="1"/>
      <c r="V53" s="1"/>
      <c r="W53" s="1"/>
      <c r="X53" s="1"/>
      <c r="Y53" s="5"/>
    </row>
    <row r="54" spans="1:25" ht="15.75" customHeight="1" x14ac:dyDescent="0.2">
      <c r="A54" s="1">
        <v>52</v>
      </c>
      <c r="B54" s="22" t="s">
        <v>96</v>
      </c>
      <c r="C54" s="2"/>
      <c r="D54" s="2"/>
      <c r="E54" s="2"/>
      <c r="F54" s="215" t="s">
        <v>885</v>
      </c>
      <c r="G54" s="216" t="s">
        <v>882</v>
      </c>
      <c r="H54" s="216" t="s">
        <v>886</v>
      </c>
      <c r="I54" s="216"/>
      <c r="J54" s="3"/>
      <c r="K54" s="1"/>
      <c r="L54" s="1"/>
      <c r="M54" s="2">
        <v>0.15</v>
      </c>
      <c r="N54" s="2"/>
      <c r="O54" s="1"/>
      <c r="P54" s="1"/>
      <c r="Q54" s="1">
        <f t="shared" si="0"/>
        <v>0.15</v>
      </c>
      <c r="R54" s="16">
        <f t="shared" si="2"/>
        <v>3.5999999999999988</v>
      </c>
      <c r="S54" s="18">
        <f t="shared" si="1"/>
        <v>1</v>
      </c>
      <c r="T54" s="18">
        <f t="shared" si="3"/>
        <v>5</v>
      </c>
      <c r="U54" s="1"/>
      <c r="V54" s="1"/>
      <c r="W54" s="1"/>
      <c r="X54" s="1"/>
      <c r="Y54" s="5"/>
    </row>
    <row r="55" spans="1:25" ht="15" customHeight="1" x14ac:dyDescent="0.2">
      <c r="A55" s="1">
        <v>53</v>
      </c>
      <c r="B55" s="22" t="s">
        <v>97</v>
      </c>
      <c r="C55" s="2"/>
      <c r="D55" s="2"/>
      <c r="E55" s="2"/>
      <c r="F55" s="215" t="s">
        <v>887</v>
      </c>
      <c r="G55" s="216" t="s">
        <v>880</v>
      </c>
      <c r="H55" s="216" t="s">
        <v>888</v>
      </c>
      <c r="I55" s="216"/>
      <c r="J55" s="3"/>
      <c r="K55" s="1"/>
      <c r="L55" s="1"/>
      <c r="M55" s="2">
        <v>0.15</v>
      </c>
      <c r="N55" s="2"/>
      <c r="O55" s="1"/>
      <c r="P55" s="1"/>
      <c r="Q55" s="1">
        <f t="shared" si="0"/>
        <v>0.15</v>
      </c>
      <c r="R55" s="16">
        <f t="shared" si="2"/>
        <v>0.15</v>
      </c>
      <c r="S55" s="18">
        <f t="shared" si="1"/>
        <v>0</v>
      </c>
      <c r="T55" s="18">
        <f t="shared" si="3"/>
        <v>6</v>
      </c>
      <c r="U55" s="1"/>
      <c r="V55" s="1"/>
      <c r="W55" s="1"/>
      <c r="X55" s="1"/>
      <c r="Y55" s="5"/>
    </row>
    <row r="56" spans="1:25" ht="15" customHeight="1" x14ac:dyDescent="0.2">
      <c r="A56" s="1">
        <v>54</v>
      </c>
      <c r="B56" s="22" t="s">
        <v>561</v>
      </c>
      <c r="C56" s="2"/>
      <c r="D56" s="2"/>
      <c r="E56" s="2"/>
      <c r="F56" s="215" t="s">
        <v>887</v>
      </c>
      <c r="G56" s="216" t="s">
        <v>880</v>
      </c>
      <c r="H56" s="216" t="s">
        <v>888</v>
      </c>
      <c r="I56" s="216"/>
      <c r="J56" s="3"/>
      <c r="K56" s="1"/>
      <c r="L56" s="1"/>
      <c r="M56" s="1">
        <v>0.5</v>
      </c>
      <c r="N56" s="1"/>
      <c r="O56" s="1"/>
      <c r="P56" s="1"/>
      <c r="Q56" s="1">
        <f t="shared" si="0"/>
        <v>0.5</v>
      </c>
      <c r="R56" s="16">
        <f t="shared" si="2"/>
        <v>0.65</v>
      </c>
      <c r="S56" s="18">
        <f t="shared" si="1"/>
        <v>0</v>
      </c>
      <c r="T56" s="18">
        <f t="shared" si="3"/>
        <v>6</v>
      </c>
      <c r="U56" s="1"/>
      <c r="V56" s="1"/>
      <c r="W56" s="1"/>
      <c r="X56" s="1"/>
      <c r="Y56" s="5"/>
    </row>
    <row r="57" spans="1:25" ht="15" customHeight="1" x14ac:dyDescent="0.2">
      <c r="A57" s="1">
        <v>55</v>
      </c>
      <c r="B57" s="22" t="s">
        <v>562</v>
      </c>
      <c r="C57" s="2"/>
      <c r="D57" s="2"/>
      <c r="E57" s="2"/>
      <c r="F57" s="215" t="s">
        <v>887</v>
      </c>
      <c r="G57" s="216" t="s">
        <v>880</v>
      </c>
      <c r="H57" s="216" t="s">
        <v>888</v>
      </c>
      <c r="I57" s="216"/>
      <c r="J57" s="3"/>
      <c r="K57" s="1"/>
      <c r="L57" s="1"/>
      <c r="M57" s="1">
        <v>0.5</v>
      </c>
      <c r="N57" s="1"/>
      <c r="O57" s="1"/>
      <c r="P57" s="1"/>
      <c r="Q57" s="1">
        <f t="shared" si="0"/>
        <v>0.5</v>
      </c>
      <c r="R57" s="16">
        <f t="shared" si="2"/>
        <v>1.1499999999999999</v>
      </c>
      <c r="S57" s="18">
        <f t="shared" si="1"/>
        <v>0</v>
      </c>
      <c r="T57" s="18">
        <f t="shared" si="3"/>
        <v>6</v>
      </c>
      <c r="U57" s="1"/>
      <c r="V57" s="1"/>
      <c r="W57" s="1"/>
      <c r="X57" s="1"/>
      <c r="Y57" s="5"/>
    </row>
    <row r="58" spans="1:25" ht="15" customHeight="1" x14ac:dyDescent="0.2">
      <c r="A58" s="1">
        <v>56</v>
      </c>
      <c r="B58" s="22" t="s">
        <v>563</v>
      </c>
      <c r="C58" s="2"/>
      <c r="D58" s="2"/>
      <c r="E58" s="2"/>
      <c r="F58" s="215" t="s">
        <v>887</v>
      </c>
      <c r="G58" s="216" t="s">
        <v>880</v>
      </c>
      <c r="H58" s="216" t="s">
        <v>888</v>
      </c>
      <c r="I58" s="216"/>
      <c r="J58" s="3"/>
      <c r="K58" s="1"/>
      <c r="L58" s="1"/>
      <c r="M58" s="1">
        <v>0.5</v>
      </c>
      <c r="N58" s="1"/>
      <c r="O58" s="1"/>
      <c r="P58" s="1"/>
      <c r="Q58" s="1">
        <f t="shared" si="0"/>
        <v>0.5</v>
      </c>
      <c r="R58" s="16">
        <f t="shared" si="2"/>
        <v>1.65</v>
      </c>
      <c r="S58" s="18">
        <f t="shared" si="1"/>
        <v>0</v>
      </c>
      <c r="T58" s="18">
        <f t="shared" si="3"/>
        <v>6</v>
      </c>
      <c r="U58" s="1"/>
      <c r="V58" s="1"/>
      <c r="W58" s="1"/>
      <c r="X58" s="1"/>
      <c r="Y58" s="5"/>
    </row>
    <row r="59" spans="1:25" ht="15" customHeight="1" x14ac:dyDescent="0.2">
      <c r="A59" s="1">
        <v>57</v>
      </c>
      <c r="B59" s="22" t="s">
        <v>567</v>
      </c>
      <c r="C59" s="2"/>
      <c r="D59" s="2"/>
      <c r="E59" s="2"/>
      <c r="F59" s="215" t="s">
        <v>887</v>
      </c>
      <c r="G59" s="216" t="s">
        <v>880</v>
      </c>
      <c r="H59" s="216" t="s">
        <v>888</v>
      </c>
      <c r="I59" s="216"/>
      <c r="J59" s="3"/>
      <c r="K59" s="1"/>
      <c r="L59" s="1"/>
      <c r="M59" s="1">
        <v>0.5</v>
      </c>
      <c r="N59" s="1"/>
      <c r="O59" s="1"/>
      <c r="P59" s="1"/>
      <c r="Q59" s="1">
        <f t="shared" si="0"/>
        <v>0.5</v>
      </c>
      <c r="R59" s="16">
        <f t="shared" si="2"/>
        <v>2.15</v>
      </c>
      <c r="S59" s="18">
        <f t="shared" si="1"/>
        <v>0</v>
      </c>
      <c r="T59" s="18">
        <f t="shared" si="3"/>
        <v>6</v>
      </c>
      <c r="U59" s="1"/>
      <c r="V59" s="1"/>
      <c r="W59" s="1"/>
      <c r="X59" s="1"/>
      <c r="Y59" s="5"/>
    </row>
    <row r="60" spans="1:25" ht="15" customHeight="1" x14ac:dyDescent="0.2">
      <c r="A60" s="1">
        <v>58</v>
      </c>
      <c r="B60" s="22" t="s">
        <v>566</v>
      </c>
      <c r="C60" s="2"/>
      <c r="D60" s="2"/>
      <c r="E60" s="2"/>
      <c r="F60" s="215" t="s">
        <v>887</v>
      </c>
      <c r="G60" s="216" t="s">
        <v>880</v>
      </c>
      <c r="H60" s="216" t="s">
        <v>888</v>
      </c>
      <c r="I60" s="216"/>
      <c r="J60" s="3"/>
      <c r="K60" s="1"/>
      <c r="L60" s="1"/>
      <c r="M60" s="1">
        <v>0.5</v>
      </c>
      <c r="N60" s="1"/>
      <c r="O60" s="1"/>
      <c r="P60" s="1"/>
      <c r="Q60" s="1">
        <f t="shared" si="0"/>
        <v>0.5</v>
      </c>
      <c r="R60" s="16">
        <f t="shared" si="2"/>
        <v>2.65</v>
      </c>
      <c r="S60" s="18">
        <f t="shared" si="1"/>
        <v>0</v>
      </c>
      <c r="T60" s="18">
        <f t="shared" si="3"/>
        <v>6</v>
      </c>
      <c r="U60" s="1"/>
      <c r="V60" s="1"/>
      <c r="W60" s="1"/>
      <c r="X60" s="1"/>
      <c r="Y60" s="5"/>
    </row>
    <row r="61" spans="1:25" ht="15.75" customHeight="1" x14ac:dyDescent="0.2">
      <c r="A61" s="1">
        <v>59</v>
      </c>
      <c r="B61" s="22" t="s">
        <v>565</v>
      </c>
      <c r="C61" s="2"/>
      <c r="D61" s="2"/>
      <c r="E61" s="2"/>
      <c r="F61" s="215" t="s">
        <v>887</v>
      </c>
      <c r="G61" s="216" t="s">
        <v>880</v>
      </c>
      <c r="H61" s="216" t="s">
        <v>888</v>
      </c>
      <c r="I61" s="216"/>
      <c r="J61" s="3"/>
      <c r="K61" s="1"/>
      <c r="L61" s="1"/>
      <c r="M61" s="1">
        <v>0.5</v>
      </c>
      <c r="N61" s="1"/>
      <c r="O61" s="1"/>
      <c r="P61" s="1"/>
      <c r="Q61" s="1">
        <f t="shared" si="0"/>
        <v>0.5</v>
      </c>
      <c r="R61" s="16">
        <f t="shared" si="2"/>
        <v>3.15</v>
      </c>
      <c r="S61" s="18">
        <f t="shared" si="1"/>
        <v>0</v>
      </c>
      <c r="T61" s="18">
        <f t="shared" si="3"/>
        <v>6</v>
      </c>
      <c r="U61" s="1"/>
      <c r="V61" s="1"/>
      <c r="W61" s="1"/>
      <c r="X61" s="1"/>
      <c r="Y61" s="5"/>
    </row>
    <row r="62" spans="1:25" ht="15" customHeight="1" x14ac:dyDescent="0.2">
      <c r="A62" s="1">
        <v>60</v>
      </c>
      <c r="B62" s="22" t="s">
        <v>568</v>
      </c>
      <c r="C62" s="2"/>
      <c r="D62" s="2"/>
      <c r="E62" s="2"/>
      <c r="F62" s="215" t="s">
        <v>887</v>
      </c>
      <c r="G62" s="216" t="s">
        <v>880</v>
      </c>
      <c r="H62" s="216" t="s">
        <v>888</v>
      </c>
      <c r="I62" s="216"/>
      <c r="J62" s="3"/>
      <c r="K62" s="1"/>
      <c r="L62" s="1"/>
      <c r="M62" s="1">
        <v>0.5</v>
      </c>
      <c r="N62" s="1"/>
      <c r="O62" s="1"/>
      <c r="P62" s="1"/>
      <c r="Q62" s="1">
        <f t="shared" si="0"/>
        <v>0.5</v>
      </c>
      <c r="R62" s="16">
        <f t="shared" si="2"/>
        <v>3.65</v>
      </c>
      <c r="S62" s="18">
        <f t="shared" si="1"/>
        <v>1</v>
      </c>
      <c r="T62" s="18">
        <f t="shared" si="3"/>
        <v>6</v>
      </c>
      <c r="U62" s="1"/>
      <c r="V62" s="1"/>
      <c r="W62" s="1"/>
      <c r="X62" s="1"/>
      <c r="Y62" s="5"/>
    </row>
    <row r="63" spans="1:25" ht="15" customHeight="1" x14ac:dyDescent="0.2">
      <c r="A63" s="1">
        <v>61</v>
      </c>
      <c r="B63" s="22" t="s">
        <v>569</v>
      </c>
      <c r="C63" s="2"/>
      <c r="D63" s="2"/>
      <c r="E63" s="2"/>
      <c r="F63" s="215" t="s">
        <v>887</v>
      </c>
      <c r="G63" s="216" t="s">
        <v>880</v>
      </c>
      <c r="H63" s="216" t="s">
        <v>888</v>
      </c>
      <c r="I63" s="216"/>
      <c r="J63" s="3"/>
      <c r="K63" s="1"/>
      <c r="L63" s="1"/>
      <c r="M63" s="1">
        <v>0.5</v>
      </c>
      <c r="N63" s="1"/>
      <c r="O63" s="1"/>
      <c r="P63" s="1"/>
      <c r="Q63" s="1">
        <f t="shared" si="0"/>
        <v>0.5</v>
      </c>
      <c r="R63" s="16">
        <f t="shared" si="2"/>
        <v>0.5</v>
      </c>
      <c r="S63" s="18">
        <f t="shared" si="1"/>
        <v>0</v>
      </c>
      <c r="T63" s="18">
        <f t="shared" si="3"/>
        <v>7</v>
      </c>
      <c r="U63" s="1"/>
      <c r="V63" s="1"/>
      <c r="W63" s="1"/>
      <c r="X63" s="1"/>
      <c r="Y63" s="5"/>
    </row>
    <row r="64" spans="1:25" ht="15" customHeight="1" x14ac:dyDescent="0.2">
      <c r="A64" s="1">
        <v>62</v>
      </c>
      <c r="B64" s="22" t="s">
        <v>581</v>
      </c>
      <c r="C64" s="2"/>
      <c r="D64" s="2"/>
      <c r="E64" s="2"/>
      <c r="F64" s="215" t="s">
        <v>887</v>
      </c>
      <c r="G64" s="216" t="s">
        <v>880</v>
      </c>
      <c r="H64" s="216" t="s">
        <v>888</v>
      </c>
      <c r="I64" s="216"/>
      <c r="J64" s="3"/>
      <c r="K64" s="1"/>
      <c r="L64" s="1"/>
      <c r="M64" s="1">
        <v>0.5</v>
      </c>
      <c r="N64" s="1"/>
      <c r="O64" s="1"/>
      <c r="P64" s="1"/>
      <c r="Q64" s="1">
        <f t="shared" si="0"/>
        <v>0.5</v>
      </c>
      <c r="R64" s="16">
        <f t="shared" si="2"/>
        <v>1</v>
      </c>
      <c r="S64" s="18">
        <f t="shared" si="1"/>
        <v>0</v>
      </c>
      <c r="T64" s="18">
        <f t="shared" si="3"/>
        <v>7</v>
      </c>
      <c r="U64" s="1"/>
      <c r="V64" s="1"/>
      <c r="W64" s="1"/>
      <c r="X64" s="1"/>
      <c r="Y64" s="5"/>
    </row>
    <row r="65" spans="1:25" ht="15" customHeight="1" x14ac:dyDescent="0.2">
      <c r="A65" s="1">
        <v>63</v>
      </c>
      <c r="B65" s="22" t="s">
        <v>693</v>
      </c>
      <c r="C65" s="2"/>
      <c r="D65" s="2"/>
      <c r="E65" s="2"/>
      <c r="F65" s="215" t="s">
        <v>887</v>
      </c>
      <c r="G65" s="216" t="s">
        <v>880</v>
      </c>
      <c r="H65" s="216" t="s">
        <v>888</v>
      </c>
      <c r="I65" s="216"/>
      <c r="J65" s="3"/>
      <c r="K65" s="1"/>
      <c r="L65" s="1"/>
      <c r="M65" s="1">
        <v>0.5</v>
      </c>
      <c r="N65" s="1"/>
      <c r="O65" s="1"/>
      <c r="P65" s="1"/>
      <c r="Q65" s="1">
        <f t="shared" si="0"/>
        <v>0.5</v>
      </c>
      <c r="R65" s="16">
        <f t="shared" si="2"/>
        <v>1.5</v>
      </c>
      <c r="S65" s="18">
        <f t="shared" si="1"/>
        <v>0</v>
      </c>
      <c r="T65" s="18">
        <f t="shared" si="3"/>
        <v>7</v>
      </c>
      <c r="U65" s="1"/>
      <c r="V65" s="1"/>
      <c r="W65" s="1"/>
      <c r="X65" s="1"/>
      <c r="Y65" s="5"/>
    </row>
    <row r="66" spans="1:25" ht="15" customHeight="1" x14ac:dyDescent="0.2">
      <c r="A66" s="1">
        <v>64</v>
      </c>
      <c r="B66" s="22" t="s">
        <v>694</v>
      </c>
      <c r="C66" s="2"/>
      <c r="D66" s="2"/>
      <c r="E66" s="2"/>
      <c r="F66" s="215" t="s">
        <v>887</v>
      </c>
      <c r="G66" s="216" t="s">
        <v>880</v>
      </c>
      <c r="H66" s="216" t="s">
        <v>888</v>
      </c>
      <c r="I66" s="216"/>
      <c r="J66" s="3"/>
      <c r="K66" s="1"/>
      <c r="L66" s="1"/>
      <c r="M66" s="1">
        <v>0.5</v>
      </c>
      <c r="N66" s="1"/>
      <c r="O66" s="1"/>
      <c r="P66" s="1"/>
      <c r="Q66" s="1">
        <f t="shared" si="0"/>
        <v>0.5</v>
      </c>
      <c r="R66" s="16">
        <f t="shared" si="2"/>
        <v>2</v>
      </c>
      <c r="S66" s="18">
        <f t="shared" si="1"/>
        <v>0</v>
      </c>
      <c r="T66" s="18">
        <f t="shared" si="3"/>
        <v>7</v>
      </c>
      <c r="U66" s="1"/>
      <c r="V66" s="1"/>
      <c r="W66" s="1"/>
      <c r="X66" s="1"/>
      <c r="Y66" s="5"/>
    </row>
    <row r="67" spans="1:25" ht="15" customHeight="1" x14ac:dyDescent="0.2">
      <c r="A67" s="1">
        <v>65</v>
      </c>
      <c r="B67" s="22" t="s">
        <v>626</v>
      </c>
      <c r="C67" s="2"/>
      <c r="D67" s="2"/>
      <c r="E67" s="2"/>
      <c r="F67" s="215" t="s">
        <v>887</v>
      </c>
      <c r="G67" s="216" t="s">
        <v>880</v>
      </c>
      <c r="H67" s="216" t="s">
        <v>888</v>
      </c>
      <c r="I67" s="216"/>
      <c r="J67" s="3"/>
      <c r="K67" s="1"/>
      <c r="L67" s="1"/>
      <c r="M67" s="1">
        <v>0.5</v>
      </c>
      <c r="N67" s="1"/>
      <c r="O67" s="1"/>
      <c r="P67" s="1"/>
      <c r="Q67" s="1">
        <f t="shared" si="0"/>
        <v>0.5</v>
      </c>
      <c r="R67" s="16">
        <f t="shared" si="2"/>
        <v>2.5</v>
      </c>
      <c r="S67" s="18">
        <f t="shared" si="1"/>
        <v>0</v>
      </c>
      <c r="T67" s="18">
        <f t="shared" si="3"/>
        <v>7</v>
      </c>
      <c r="U67" s="1"/>
      <c r="V67" s="1"/>
      <c r="W67" s="1"/>
      <c r="X67" s="1"/>
      <c r="Y67" s="5"/>
    </row>
    <row r="68" spans="1:25" ht="15.75" customHeight="1" x14ac:dyDescent="0.2">
      <c r="A68" s="1">
        <v>66</v>
      </c>
      <c r="B68" s="22" t="s">
        <v>564</v>
      </c>
      <c r="C68" s="2"/>
      <c r="D68" s="2"/>
      <c r="E68" s="2"/>
      <c r="F68" s="215" t="s">
        <v>887</v>
      </c>
      <c r="G68" s="216" t="s">
        <v>880</v>
      </c>
      <c r="H68" s="216" t="s">
        <v>888</v>
      </c>
      <c r="I68" s="216"/>
      <c r="J68" s="3"/>
      <c r="K68" s="1"/>
      <c r="L68" s="1"/>
      <c r="M68" s="1">
        <v>0.5</v>
      </c>
      <c r="N68" s="1"/>
      <c r="O68" s="1"/>
      <c r="P68" s="1"/>
      <c r="Q68" s="1">
        <f t="shared" ref="Q68:Q131" si="10">SUM(K68:P68)</f>
        <v>0.5</v>
      </c>
      <c r="R68" s="16">
        <f t="shared" si="2"/>
        <v>3</v>
      </c>
      <c r="S68" s="18">
        <f t="shared" ref="S68:S131" si="11">IF(R68-R69&gt;0,1,0)</f>
        <v>0</v>
      </c>
      <c r="T68" s="18">
        <f t="shared" si="3"/>
        <v>7</v>
      </c>
      <c r="U68" s="1"/>
      <c r="V68" s="1"/>
      <c r="W68" s="1"/>
      <c r="X68" s="1"/>
      <c r="Y68" s="5"/>
    </row>
    <row r="69" spans="1:25" ht="15.75" customHeight="1" x14ac:dyDescent="0.2">
      <c r="A69" s="1">
        <v>67</v>
      </c>
      <c r="B69" s="22" t="s">
        <v>681</v>
      </c>
      <c r="C69" s="2"/>
      <c r="D69" s="2"/>
      <c r="E69" s="2"/>
      <c r="F69" s="215" t="s">
        <v>887</v>
      </c>
      <c r="G69" s="216" t="s">
        <v>880</v>
      </c>
      <c r="H69" s="216" t="s">
        <v>888</v>
      </c>
      <c r="I69" s="216"/>
      <c r="J69" s="3"/>
      <c r="K69" s="1"/>
      <c r="L69" s="1"/>
      <c r="M69" s="1">
        <v>0.5</v>
      </c>
      <c r="N69" s="1"/>
      <c r="O69" s="1"/>
      <c r="P69" s="1"/>
      <c r="Q69" s="1">
        <f t="shared" si="10"/>
        <v>0.5</v>
      </c>
      <c r="R69" s="16">
        <f t="shared" ref="R69:R132" si="12">IF(AND(R68&lt;3.5,R68+Q69&lt;=4.2),Q69+R68,Q69)</f>
        <v>3.5</v>
      </c>
      <c r="S69" s="18">
        <f t="shared" si="11"/>
        <v>1</v>
      </c>
      <c r="T69" s="18">
        <f t="shared" ref="T69:T132" si="13">IF(S68&lt;&gt;1,T68,T68+1)</f>
        <v>7</v>
      </c>
      <c r="U69" s="1"/>
      <c r="V69" s="1"/>
      <c r="W69" s="1"/>
      <c r="X69" s="1"/>
      <c r="Y69" s="5"/>
    </row>
    <row r="70" spans="1:25" ht="15" customHeight="1" x14ac:dyDescent="0.2">
      <c r="A70" s="1">
        <v>68</v>
      </c>
      <c r="B70" s="22" t="s">
        <v>682</v>
      </c>
      <c r="C70" s="2"/>
      <c r="D70" s="2"/>
      <c r="E70" s="2"/>
      <c r="F70" s="215" t="s">
        <v>887</v>
      </c>
      <c r="G70" s="216" t="s">
        <v>881</v>
      </c>
      <c r="H70" s="216" t="s">
        <v>888</v>
      </c>
      <c r="I70" s="216"/>
      <c r="J70" s="3"/>
      <c r="K70" s="1"/>
      <c r="L70" s="1"/>
      <c r="M70" s="1">
        <v>0.5</v>
      </c>
      <c r="N70" s="1"/>
      <c r="O70" s="1"/>
      <c r="P70" s="1"/>
      <c r="Q70" s="1">
        <f t="shared" si="10"/>
        <v>0.5</v>
      </c>
      <c r="R70" s="16">
        <f t="shared" si="12"/>
        <v>0.5</v>
      </c>
      <c r="S70" s="18">
        <f t="shared" si="11"/>
        <v>0</v>
      </c>
      <c r="T70" s="18">
        <f t="shared" si="13"/>
        <v>8</v>
      </c>
      <c r="U70" s="1"/>
      <c r="V70" s="1"/>
      <c r="W70" s="1"/>
      <c r="X70" s="1"/>
      <c r="Y70" s="5"/>
    </row>
    <row r="71" spans="1:25" ht="15.75" customHeight="1" x14ac:dyDescent="0.2">
      <c r="A71" s="1">
        <v>69</v>
      </c>
      <c r="B71" s="22" t="s">
        <v>649</v>
      </c>
      <c r="C71" s="2"/>
      <c r="D71" s="2"/>
      <c r="E71" s="2"/>
      <c r="F71" s="215" t="s">
        <v>887</v>
      </c>
      <c r="G71" s="216" t="s">
        <v>881</v>
      </c>
      <c r="H71" s="216" t="s">
        <v>888</v>
      </c>
      <c r="I71" s="216"/>
      <c r="J71" s="3"/>
      <c r="K71" s="1"/>
      <c r="L71" s="1"/>
      <c r="M71" s="1">
        <v>0.5</v>
      </c>
      <c r="N71" s="1"/>
      <c r="O71" s="1"/>
      <c r="P71" s="1"/>
      <c r="Q71" s="1">
        <f t="shared" si="10"/>
        <v>0.5</v>
      </c>
      <c r="R71" s="16">
        <f t="shared" si="12"/>
        <v>1</v>
      </c>
      <c r="S71" s="18">
        <f t="shared" si="11"/>
        <v>0</v>
      </c>
      <c r="T71" s="18">
        <f t="shared" si="13"/>
        <v>8</v>
      </c>
      <c r="U71" s="1"/>
      <c r="V71" s="1"/>
      <c r="W71" s="1"/>
      <c r="X71" s="1"/>
      <c r="Y71" s="5"/>
    </row>
    <row r="72" spans="1:25" ht="15" customHeight="1" x14ac:dyDescent="0.2">
      <c r="A72" s="1">
        <v>70</v>
      </c>
      <c r="B72" s="22" t="s">
        <v>632</v>
      </c>
      <c r="C72" s="2"/>
      <c r="D72" s="2"/>
      <c r="E72" s="2"/>
      <c r="F72" s="215" t="s">
        <v>887</v>
      </c>
      <c r="G72" s="216" t="s">
        <v>881</v>
      </c>
      <c r="H72" s="216" t="s">
        <v>888</v>
      </c>
      <c r="I72" s="216"/>
      <c r="J72" s="3"/>
      <c r="K72" s="1"/>
      <c r="L72" s="1"/>
      <c r="M72" s="1">
        <v>0.5</v>
      </c>
      <c r="N72" s="1"/>
      <c r="O72" s="1"/>
      <c r="P72" s="1"/>
      <c r="Q72" s="1">
        <f t="shared" si="10"/>
        <v>0.5</v>
      </c>
      <c r="R72" s="16">
        <f t="shared" si="12"/>
        <v>1.5</v>
      </c>
      <c r="S72" s="18">
        <f t="shared" si="11"/>
        <v>0</v>
      </c>
      <c r="T72" s="18">
        <f t="shared" si="13"/>
        <v>8</v>
      </c>
      <c r="U72" s="1"/>
      <c r="V72" s="1"/>
      <c r="W72" s="1"/>
      <c r="X72" s="1"/>
      <c r="Y72" s="5"/>
    </row>
    <row r="73" spans="1:25" ht="15.75" customHeight="1" x14ac:dyDescent="0.2">
      <c r="A73" s="1">
        <v>71</v>
      </c>
      <c r="B73" s="22" t="s">
        <v>643</v>
      </c>
      <c r="C73" s="2"/>
      <c r="D73" s="2"/>
      <c r="E73" s="2"/>
      <c r="F73" s="215" t="s">
        <v>887</v>
      </c>
      <c r="G73" s="216" t="s">
        <v>881</v>
      </c>
      <c r="H73" s="216" t="s">
        <v>888</v>
      </c>
      <c r="I73" s="216"/>
      <c r="J73" s="3"/>
      <c r="K73" s="1"/>
      <c r="L73" s="1"/>
      <c r="M73" s="1">
        <v>0.5</v>
      </c>
      <c r="N73" s="1"/>
      <c r="O73" s="1"/>
      <c r="P73" s="1"/>
      <c r="Q73" s="1">
        <f t="shared" si="10"/>
        <v>0.5</v>
      </c>
      <c r="R73" s="16">
        <f t="shared" si="12"/>
        <v>2</v>
      </c>
      <c r="S73" s="18">
        <f t="shared" si="11"/>
        <v>0</v>
      </c>
      <c r="T73" s="18">
        <f t="shared" si="13"/>
        <v>8</v>
      </c>
      <c r="U73" s="1"/>
      <c r="V73" s="1"/>
      <c r="W73" s="1"/>
      <c r="X73" s="1"/>
      <c r="Y73" s="5"/>
    </row>
    <row r="74" spans="1:25" ht="14.25" customHeight="1" x14ac:dyDescent="0.2">
      <c r="A74" s="1">
        <v>72</v>
      </c>
      <c r="B74" s="22" t="s">
        <v>639</v>
      </c>
      <c r="C74" s="2"/>
      <c r="D74" s="2"/>
      <c r="E74" s="2"/>
      <c r="F74" s="215" t="s">
        <v>887</v>
      </c>
      <c r="G74" s="216" t="s">
        <v>881</v>
      </c>
      <c r="H74" s="216" t="s">
        <v>888</v>
      </c>
      <c r="I74" s="216"/>
      <c r="J74" s="3"/>
      <c r="K74" s="1"/>
      <c r="L74" s="1"/>
      <c r="M74" s="1">
        <v>0.5</v>
      </c>
      <c r="N74" s="1"/>
      <c r="O74" s="1"/>
      <c r="P74" s="1"/>
      <c r="Q74" s="1">
        <f t="shared" si="10"/>
        <v>0.5</v>
      </c>
      <c r="R74" s="16">
        <f t="shared" si="12"/>
        <v>2.5</v>
      </c>
      <c r="S74" s="18">
        <f t="shared" si="11"/>
        <v>0</v>
      </c>
      <c r="T74" s="18">
        <f t="shared" si="13"/>
        <v>8</v>
      </c>
      <c r="U74" s="1"/>
      <c r="V74" s="1"/>
      <c r="W74" s="1"/>
      <c r="X74" s="1"/>
      <c r="Y74" s="5"/>
    </row>
    <row r="75" spans="1:25" ht="15.75" customHeight="1" x14ac:dyDescent="0.2">
      <c r="A75" s="1">
        <v>73</v>
      </c>
      <c r="B75" s="22" t="s">
        <v>646</v>
      </c>
      <c r="C75" s="2"/>
      <c r="D75" s="2"/>
      <c r="E75" s="2"/>
      <c r="F75" s="215" t="s">
        <v>887</v>
      </c>
      <c r="G75" s="216" t="s">
        <v>881</v>
      </c>
      <c r="H75" s="216" t="s">
        <v>888</v>
      </c>
      <c r="I75" s="216"/>
      <c r="J75" s="3"/>
      <c r="K75" s="1"/>
      <c r="L75" s="1"/>
      <c r="M75" s="1">
        <v>0.5</v>
      </c>
      <c r="N75" s="1"/>
      <c r="O75" s="1"/>
      <c r="P75" s="1"/>
      <c r="Q75" s="1">
        <f t="shared" si="10"/>
        <v>0.5</v>
      </c>
      <c r="R75" s="16">
        <f t="shared" si="12"/>
        <v>3</v>
      </c>
      <c r="S75" s="18">
        <f t="shared" si="11"/>
        <v>0</v>
      </c>
      <c r="T75" s="18">
        <f t="shared" si="13"/>
        <v>8</v>
      </c>
      <c r="U75" s="1"/>
      <c r="V75" s="1"/>
      <c r="W75" s="1"/>
      <c r="X75" s="1"/>
      <c r="Y75" s="5"/>
    </row>
    <row r="76" spans="1:25" ht="15" customHeight="1" x14ac:dyDescent="0.2">
      <c r="A76" s="1">
        <v>74</v>
      </c>
      <c r="B76" s="22" t="s">
        <v>650</v>
      </c>
      <c r="C76" s="2"/>
      <c r="D76" s="2"/>
      <c r="E76" s="2"/>
      <c r="F76" s="215" t="s">
        <v>887</v>
      </c>
      <c r="G76" s="216" t="s">
        <v>881</v>
      </c>
      <c r="H76" s="216" t="s">
        <v>888</v>
      </c>
      <c r="I76" s="216"/>
      <c r="J76" s="3"/>
      <c r="K76" s="1"/>
      <c r="L76" s="1"/>
      <c r="M76" s="1">
        <v>0.5</v>
      </c>
      <c r="N76" s="1"/>
      <c r="O76" s="1"/>
      <c r="P76" s="1"/>
      <c r="Q76" s="1">
        <f t="shared" si="10"/>
        <v>0.5</v>
      </c>
      <c r="R76" s="16">
        <f t="shared" si="12"/>
        <v>3.5</v>
      </c>
      <c r="S76" s="18">
        <f t="shared" si="11"/>
        <v>1</v>
      </c>
      <c r="T76" s="18">
        <f t="shared" si="13"/>
        <v>8</v>
      </c>
      <c r="U76" s="1"/>
      <c r="V76" s="1"/>
      <c r="W76" s="1"/>
      <c r="X76" s="1"/>
      <c r="Y76" s="5"/>
    </row>
    <row r="77" spans="1:25" ht="15" customHeight="1" x14ac:dyDescent="0.2">
      <c r="A77" s="1">
        <v>75</v>
      </c>
      <c r="B77" s="22" t="s">
        <v>636</v>
      </c>
      <c r="C77" s="2"/>
      <c r="D77" s="2"/>
      <c r="E77" s="2"/>
      <c r="F77" s="215" t="s">
        <v>887</v>
      </c>
      <c r="G77" s="216" t="s">
        <v>881</v>
      </c>
      <c r="H77" s="216" t="s">
        <v>888</v>
      </c>
      <c r="I77" s="216"/>
      <c r="J77" s="3"/>
      <c r="K77" s="1"/>
      <c r="L77" s="1"/>
      <c r="M77" s="1">
        <v>0.5</v>
      </c>
      <c r="N77" s="1"/>
      <c r="O77" s="1"/>
      <c r="P77" s="1"/>
      <c r="Q77" s="1">
        <f t="shared" si="10"/>
        <v>0.5</v>
      </c>
      <c r="R77" s="16">
        <f t="shared" si="12"/>
        <v>0.5</v>
      </c>
      <c r="S77" s="18">
        <f t="shared" si="11"/>
        <v>0</v>
      </c>
      <c r="T77" s="18">
        <f t="shared" si="13"/>
        <v>9</v>
      </c>
      <c r="U77" s="1"/>
      <c r="V77" s="1"/>
      <c r="W77" s="1"/>
      <c r="X77" s="1"/>
      <c r="Y77" s="5"/>
    </row>
    <row r="78" spans="1:25" ht="15" customHeight="1" x14ac:dyDescent="0.2">
      <c r="A78" s="1">
        <v>76</v>
      </c>
      <c r="B78" s="22" t="s">
        <v>644</v>
      </c>
      <c r="C78" s="2"/>
      <c r="D78" s="2"/>
      <c r="E78" s="2"/>
      <c r="F78" s="215" t="s">
        <v>887</v>
      </c>
      <c r="G78" s="216" t="s">
        <v>881</v>
      </c>
      <c r="H78" s="216" t="s">
        <v>888</v>
      </c>
      <c r="I78" s="216"/>
      <c r="J78" s="3"/>
      <c r="K78" s="1"/>
      <c r="L78" s="1"/>
      <c r="M78" s="1">
        <v>0.5</v>
      </c>
      <c r="N78" s="1"/>
      <c r="O78" s="1"/>
      <c r="P78" s="1"/>
      <c r="Q78" s="1">
        <f t="shared" si="10"/>
        <v>0.5</v>
      </c>
      <c r="R78" s="16">
        <f t="shared" si="12"/>
        <v>1</v>
      </c>
      <c r="S78" s="18">
        <f t="shared" si="11"/>
        <v>0</v>
      </c>
      <c r="T78" s="18">
        <f t="shared" si="13"/>
        <v>9</v>
      </c>
      <c r="U78" s="1"/>
      <c r="V78" s="1"/>
      <c r="W78" s="1"/>
      <c r="X78" s="1"/>
      <c r="Y78" s="5"/>
    </row>
    <row r="79" spans="1:25" ht="15" customHeight="1" x14ac:dyDescent="0.2">
      <c r="A79" s="1">
        <v>77</v>
      </c>
      <c r="B79" s="22" t="s">
        <v>655</v>
      </c>
      <c r="C79" s="2"/>
      <c r="D79" s="2"/>
      <c r="E79" s="2"/>
      <c r="F79" s="215" t="s">
        <v>887</v>
      </c>
      <c r="G79" s="216" t="s">
        <v>881</v>
      </c>
      <c r="H79" s="216" t="s">
        <v>888</v>
      </c>
      <c r="I79" s="216"/>
      <c r="J79" s="3"/>
      <c r="K79" s="1"/>
      <c r="L79" s="1"/>
      <c r="M79" s="1">
        <v>0.5</v>
      </c>
      <c r="N79" s="1"/>
      <c r="O79" s="1"/>
      <c r="P79" s="1"/>
      <c r="Q79" s="1">
        <f t="shared" si="10"/>
        <v>0.5</v>
      </c>
      <c r="R79" s="16">
        <f t="shared" si="12"/>
        <v>1.5</v>
      </c>
      <c r="S79" s="18">
        <f t="shared" si="11"/>
        <v>0</v>
      </c>
      <c r="T79" s="18">
        <f t="shared" si="13"/>
        <v>9</v>
      </c>
      <c r="U79" s="1"/>
      <c r="V79" s="1"/>
      <c r="W79" s="1"/>
      <c r="X79" s="1"/>
      <c r="Y79" s="5"/>
    </row>
    <row r="80" spans="1:25" ht="15" customHeight="1" x14ac:dyDescent="0.2">
      <c r="A80" s="1">
        <v>78</v>
      </c>
      <c r="B80" s="22" t="s">
        <v>645</v>
      </c>
      <c r="C80" s="2"/>
      <c r="D80" s="2"/>
      <c r="E80" s="2"/>
      <c r="F80" s="215" t="s">
        <v>887</v>
      </c>
      <c r="G80" s="216" t="s">
        <v>881</v>
      </c>
      <c r="H80" s="216" t="s">
        <v>888</v>
      </c>
      <c r="I80" s="216"/>
      <c r="J80" s="3"/>
      <c r="K80" s="1"/>
      <c r="L80" s="1"/>
      <c r="M80" s="1">
        <v>0.5</v>
      </c>
      <c r="N80" s="1"/>
      <c r="O80" s="1"/>
      <c r="P80" s="1"/>
      <c r="Q80" s="1">
        <f t="shared" si="10"/>
        <v>0.5</v>
      </c>
      <c r="R80" s="16">
        <f t="shared" si="12"/>
        <v>2</v>
      </c>
      <c r="S80" s="18">
        <f t="shared" si="11"/>
        <v>0</v>
      </c>
      <c r="T80" s="18">
        <f t="shared" si="13"/>
        <v>9</v>
      </c>
      <c r="U80" s="1"/>
      <c r="V80" s="1"/>
      <c r="W80" s="1"/>
      <c r="X80" s="1"/>
      <c r="Y80" s="5"/>
    </row>
    <row r="81" spans="1:25" ht="15" customHeight="1" x14ac:dyDescent="0.2">
      <c r="A81" s="1">
        <v>79</v>
      </c>
      <c r="B81" s="22" t="s">
        <v>630</v>
      </c>
      <c r="C81" s="2"/>
      <c r="D81" s="2"/>
      <c r="E81" s="2"/>
      <c r="F81" s="215" t="s">
        <v>887</v>
      </c>
      <c r="G81" s="216" t="s">
        <v>881</v>
      </c>
      <c r="H81" s="216" t="s">
        <v>888</v>
      </c>
      <c r="I81" s="216"/>
      <c r="J81" s="3"/>
      <c r="K81" s="1"/>
      <c r="L81" s="1"/>
      <c r="M81" s="1">
        <v>0.5</v>
      </c>
      <c r="N81" s="1"/>
      <c r="O81" s="1"/>
      <c r="P81" s="1"/>
      <c r="Q81" s="1">
        <f t="shared" si="10"/>
        <v>0.5</v>
      </c>
      <c r="R81" s="16">
        <f t="shared" si="12"/>
        <v>2.5</v>
      </c>
      <c r="S81" s="18">
        <f t="shared" si="11"/>
        <v>0</v>
      </c>
      <c r="T81" s="18">
        <f t="shared" si="13"/>
        <v>9</v>
      </c>
      <c r="U81" s="1"/>
      <c r="V81" s="1"/>
      <c r="W81" s="1"/>
      <c r="X81" s="1"/>
      <c r="Y81" s="5"/>
    </row>
    <row r="82" spans="1:25" ht="15.75" customHeight="1" x14ac:dyDescent="0.2">
      <c r="A82" s="1">
        <v>80</v>
      </c>
      <c r="B82" s="22" t="s">
        <v>631</v>
      </c>
      <c r="C82" s="2"/>
      <c r="D82" s="2"/>
      <c r="E82" s="2"/>
      <c r="F82" s="215" t="s">
        <v>887</v>
      </c>
      <c r="G82" s="216" t="s">
        <v>881</v>
      </c>
      <c r="H82" s="216" t="s">
        <v>888</v>
      </c>
      <c r="I82" s="216"/>
      <c r="J82" s="3"/>
      <c r="K82" s="1"/>
      <c r="L82" s="1"/>
      <c r="M82" s="1">
        <v>0.5</v>
      </c>
      <c r="N82" s="1"/>
      <c r="O82" s="1"/>
      <c r="P82" s="1"/>
      <c r="Q82" s="1">
        <f t="shared" si="10"/>
        <v>0.5</v>
      </c>
      <c r="R82" s="16">
        <f t="shared" si="12"/>
        <v>3</v>
      </c>
      <c r="S82" s="18">
        <f t="shared" si="11"/>
        <v>0</v>
      </c>
      <c r="T82" s="18">
        <f t="shared" si="13"/>
        <v>9</v>
      </c>
      <c r="U82" s="1"/>
      <c r="V82" s="1"/>
      <c r="W82" s="1"/>
      <c r="X82" s="1"/>
      <c r="Y82" s="5"/>
    </row>
    <row r="83" spans="1:25" ht="15" customHeight="1" x14ac:dyDescent="0.2">
      <c r="A83" s="1">
        <v>81</v>
      </c>
      <c r="B83" s="22" t="s">
        <v>648</v>
      </c>
      <c r="C83" s="2"/>
      <c r="D83" s="2"/>
      <c r="E83" s="2"/>
      <c r="F83" s="215" t="s">
        <v>887</v>
      </c>
      <c r="G83" s="216" t="s">
        <v>881</v>
      </c>
      <c r="H83" s="216" t="s">
        <v>888</v>
      </c>
      <c r="I83" s="216"/>
      <c r="J83" s="3"/>
      <c r="K83" s="1"/>
      <c r="L83" s="1"/>
      <c r="M83" s="1">
        <v>0.5</v>
      </c>
      <c r="N83" s="1"/>
      <c r="O83" s="1"/>
      <c r="P83" s="1"/>
      <c r="Q83" s="1">
        <f t="shared" si="10"/>
        <v>0.5</v>
      </c>
      <c r="R83" s="16">
        <f t="shared" si="12"/>
        <v>3.5</v>
      </c>
      <c r="S83" s="18">
        <f t="shared" si="11"/>
        <v>1</v>
      </c>
      <c r="T83" s="18">
        <f t="shared" si="13"/>
        <v>9</v>
      </c>
      <c r="U83" s="1"/>
      <c r="V83" s="1"/>
      <c r="W83" s="1"/>
      <c r="X83" s="1"/>
      <c r="Y83" s="5"/>
    </row>
    <row r="84" spans="1:25" ht="15" customHeight="1" x14ac:dyDescent="0.2">
      <c r="A84" s="1">
        <v>82</v>
      </c>
      <c r="B84" s="22" t="s">
        <v>647</v>
      </c>
      <c r="C84" s="2"/>
      <c r="D84" s="2"/>
      <c r="E84" s="2"/>
      <c r="F84" s="215" t="s">
        <v>887</v>
      </c>
      <c r="G84" s="216" t="s">
        <v>882</v>
      </c>
      <c r="H84" s="216" t="s">
        <v>888</v>
      </c>
      <c r="I84" s="216"/>
      <c r="J84" s="3"/>
      <c r="K84" s="1"/>
      <c r="L84" s="1"/>
      <c r="M84" s="1">
        <v>0.5</v>
      </c>
      <c r="N84" s="1"/>
      <c r="O84" s="1"/>
      <c r="P84" s="1"/>
      <c r="Q84" s="1">
        <f t="shared" si="10"/>
        <v>0.5</v>
      </c>
      <c r="R84" s="16">
        <f t="shared" si="12"/>
        <v>0.5</v>
      </c>
      <c r="S84" s="18">
        <f t="shared" si="11"/>
        <v>0</v>
      </c>
      <c r="T84" s="18">
        <f t="shared" si="13"/>
        <v>10</v>
      </c>
      <c r="U84" s="1"/>
      <c r="V84" s="1"/>
      <c r="W84" s="1"/>
      <c r="X84" s="1"/>
      <c r="Y84" s="5"/>
    </row>
    <row r="85" spans="1:25" ht="15" customHeight="1" x14ac:dyDescent="0.2">
      <c r="A85" s="1">
        <v>83</v>
      </c>
      <c r="B85" s="22" t="s">
        <v>628</v>
      </c>
      <c r="C85" s="2"/>
      <c r="D85" s="2"/>
      <c r="E85" s="2"/>
      <c r="F85" s="215" t="s">
        <v>887</v>
      </c>
      <c r="G85" s="216" t="s">
        <v>882</v>
      </c>
      <c r="H85" s="216" t="s">
        <v>888</v>
      </c>
      <c r="I85" s="216"/>
      <c r="J85" s="3"/>
      <c r="K85" s="1"/>
      <c r="L85" s="1"/>
      <c r="M85" s="1">
        <v>0.5</v>
      </c>
      <c r="N85" s="1"/>
      <c r="O85" s="1"/>
      <c r="P85" s="1"/>
      <c r="Q85" s="1">
        <f t="shared" si="10"/>
        <v>0.5</v>
      </c>
      <c r="R85" s="16">
        <f t="shared" si="12"/>
        <v>1</v>
      </c>
      <c r="S85" s="18">
        <f t="shared" si="11"/>
        <v>0</v>
      </c>
      <c r="T85" s="18">
        <f t="shared" si="13"/>
        <v>10</v>
      </c>
      <c r="U85" s="1"/>
      <c r="V85" s="1"/>
      <c r="W85" s="1"/>
      <c r="X85" s="1"/>
      <c r="Y85" s="5"/>
    </row>
    <row r="86" spans="1:25" ht="15" customHeight="1" x14ac:dyDescent="0.2">
      <c r="A86" s="1">
        <v>84</v>
      </c>
      <c r="B86" s="22" t="s">
        <v>651</v>
      </c>
      <c r="C86" s="2"/>
      <c r="D86" s="2"/>
      <c r="E86" s="2"/>
      <c r="F86" s="215" t="s">
        <v>887</v>
      </c>
      <c r="G86" s="216" t="s">
        <v>882</v>
      </c>
      <c r="H86" s="216" t="s">
        <v>888</v>
      </c>
      <c r="I86" s="216"/>
      <c r="J86" s="3"/>
      <c r="K86" s="1"/>
      <c r="L86" s="1"/>
      <c r="M86" s="1">
        <v>0.5</v>
      </c>
      <c r="N86" s="1"/>
      <c r="O86" s="1"/>
      <c r="P86" s="1"/>
      <c r="Q86" s="1">
        <f t="shared" si="10"/>
        <v>0.5</v>
      </c>
      <c r="R86" s="16">
        <f t="shared" si="12"/>
        <v>1.5</v>
      </c>
      <c r="S86" s="18">
        <f t="shared" si="11"/>
        <v>0</v>
      </c>
      <c r="T86" s="18">
        <f t="shared" si="13"/>
        <v>10</v>
      </c>
      <c r="U86" s="1"/>
      <c r="V86" s="1"/>
      <c r="W86" s="1"/>
      <c r="X86" s="1"/>
      <c r="Y86" s="5"/>
    </row>
    <row r="87" spans="1:25" ht="15" customHeight="1" x14ac:dyDescent="0.2">
      <c r="A87" s="1">
        <v>85</v>
      </c>
      <c r="B87" s="22" t="s">
        <v>690</v>
      </c>
      <c r="C87" s="2"/>
      <c r="D87" s="2"/>
      <c r="E87" s="2"/>
      <c r="F87" s="215" t="s">
        <v>887</v>
      </c>
      <c r="G87" s="216" t="s">
        <v>882</v>
      </c>
      <c r="H87" s="216" t="s">
        <v>888</v>
      </c>
      <c r="I87" s="216"/>
      <c r="J87" s="3"/>
      <c r="K87" s="1"/>
      <c r="L87" s="1"/>
      <c r="M87" s="1">
        <v>0.5</v>
      </c>
      <c r="N87" s="1"/>
      <c r="O87" s="1"/>
      <c r="P87" s="1"/>
      <c r="Q87" s="1">
        <f t="shared" si="10"/>
        <v>0.5</v>
      </c>
      <c r="R87" s="16">
        <f t="shared" si="12"/>
        <v>2</v>
      </c>
      <c r="S87" s="18">
        <f t="shared" si="11"/>
        <v>0</v>
      </c>
      <c r="T87" s="18">
        <f t="shared" si="13"/>
        <v>10</v>
      </c>
      <c r="U87" s="1"/>
      <c r="V87" s="1"/>
      <c r="W87" s="1"/>
      <c r="X87" s="1"/>
      <c r="Y87" s="5"/>
    </row>
    <row r="88" spans="1:25" ht="15" customHeight="1" x14ac:dyDescent="0.2">
      <c r="A88" s="1">
        <v>86</v>
      </c>
      <c r="B88" s="22" t="s">
        <v>689</v>
      </c>
      <c r="C88" s="2"/>
      <c r="D88" s="2"/>
      <c r="E88" s="2"/>
      <c r="F88" s="215" t="s">
        <v>887</v>
      </c>
      <c r="G88" s="216" t="s">
        <v>882</v>
      </c>
      <c r="H88" s="216" t="s">
        <v>888</v>
      </c>
      <c r="I88" s="216"/>
      <c r="J88" s="3"/>
      <c r="K88" s="1"/>
      <c r="L88" s="1"/>
      <c r="M88" s="1">
        <v>0.5</v>
      </c>
      <c r="N88" s="1"/>
      <c r="O88" s="1"/>
      <c r="P88" s="1"/>
      <c r="Q88" s="1">
        <f t="shared" si="10"/>
        <v>0.5</v>
      </c>
      <c r="R88" s="16">
        <f t="shared" si="12"/>
        <v>2.5</v>
      </c>
      <c r="S88" s="18">
        <f t="shared" si="11"/>
        <v>0</v>
      </c>
      <c r="T88" s="18">
        <f t="shared" si="13"/>
        <v>10</v>
      </c>
      <c r="U88" s="1"/>
      <c r="V88" s="1"/>
      <c r="W88" s="1"/>
      <c r="X88" s="1"/>
      <c r="Y88" s="5"/>
    </row>
    <row r="89" spans="1:25" ht="15" customHeight="1" x14ac:dyDescent="0.2">
      <c r="A89" s="1">
        <v>87</v>
      </c>
      <c r="B89" s="22" t="s">
        <v>691</v>
      </c>
      <c r="C89" s="2"/>
      <c r="D89" s="2"/>
      <c r="E89" s="2"/>
      <c r="F89" s="215" t="s">
        <v>887</v>
      </c>
      <c r="G89" s="216" t="s">
        <v>882</v>
      </c>
      <c r="H89" s="216" t="s">
        <v>888</v>
      </c>
      <c r="I89" s="216"/>
      <c r="J89" s="3"/>
      <c r="K89" s="1"/>
      <c r="L89" s="1"/>
      <c r="M89" s="1">
        <v>0.5</v>
      </c>
      <c r="N89" s="1"/>
      <c r="O89" s="1"/>
      <c r="P89" s="1"/>
      <c r="Q89" s="1">
        <f t="shared" si="10"/>
        <v>0.5</v>
      </c>
      <c r="R89" s="16">
        <f t="shared" si="12"/>
        <v>3</v>
      </c>
      <c r="S89" s="18">
        <f t="shared" si="11"/>
        <v>0</v>
      </c>
      <c r="T89" s="18">
        <f t="shared" si="13"/>
        <v>10</v>
      </c>
      <c r="U89" s="1"/>
      <c r="V89" s="1"/>
      <c r="W89" s="1"/>
      <c r="X89" s="1"/>
      <c r="Y89" s="5"/>
    </row>
    <row r="90" spans="1:25" ht="15" customHeight="1" x14ac:dyDescent="0.2">
      <c r="A90" s="1">
        <v>88</v>
      </c>
      <c r="B90" s="22" t="s">
        <v>692</v>
      </c>
      <c r="C90" s="2"/>
      <c r="D90" s="2"/>
      <c r="E90" s="2"/>
      <c r="F90" s="215" t="s">
        <v>887</v>
      </c>
      <c r="G90" s="216" t="s">
        <v>882</v>
      </c>
      <c r="H90" s="216" t="s">
        <v>888</v>
      </c>
      <c r="I90" s="216"/>
      <c r="J90" s="3"/>
      <c r="K90" s="1"/>
      <c r="L90" s="1"/>
      <c r="M90" s="1">
        <v>0.5</v>
      </c>
      <c r="N90" s="1"/>
      <c r="O90" s="1"/>
      <c r="P90" s="1"/>
      <c r="Q90" s="1">
        <f t="shared" si="10"/>
        <v>0.5</v>
      </c>
      <c r="R90" s="16">
        <f t="shared" si="12"/>
        <v>3.5</v>
      </c>
      <c r="S90" s="18">
        <f t="shared" si="11"/>
        <v>1</v>
      </c>
      <c r="T90" s="18">
        <f t="shared" si="13"/>
        <v>10</v>
      </c>
      <c r="U90" s="1"/>
      <c r="V90" s="1"/>
      <c r="W90" s="1"/>
      <c r="X90" s="1"/>
      <c r="Y90" s="5"/>
    </row>
    <row r="91" spans="1:25" ht="15.75" customHeight="1" x14ac:dyDescent="0.2">
      <c r="A91" s="1">
        <v>89</v>
      </c>
      <c r="B91" s="22" t="s">
        <v>656</v>
      </c>
      <c r="C91" s="2"/>
      <c r="D91" s="2"/>
      <c r="E91" s="2"/>
      <c r="F91" s="215" t="s">
        <v>889</v>
      </c>
      <c r="G91" s="216" t="s">
        <v>880</v>
      </c>
      <c r="H91" s="216" t="s">
        <v>890</v>
      </c>
      <c r="I91" s="216"/>
      <c r="J91" s="3"/>
      <c r="K91" s="1"/>
      <c r="L91" s="1"/>
      <c r="M91" s="1">
        <v>0.5</v>
      </c>
      <c r="N91" s="1"/>
      <c r="O91" s="1"/>
      <c r="P91" s="1"/>
      <c r="Q91" s="1">
        <f t="shared" si="10"/>
        <v>0.5</v>
      </c>
      <c r="R91" s="16">
        <f t="shared" si="12"/>
        <v>0.5</v>
      </c>
      <c r="S91" s="18">
        <f t="shared" si="11"/>
        <v>0</v>
      </c>
      <c r="T91" s="18">
        <f t="shared" si="13"/>
        <v>11</v>
      </c>
      <c r="U91" s="1"/>
      <c r="V91" s="1"/>
      <c r="W91" s="1"/>
      <c r="X91" s="1"/>
      <c r="Y91" s="5"/>
    </row>
    <row r="92" spans="1:25" ht="15" customHeight="1" x14ac:dyDescent="0.2">
      <c r="A92" s="1">
        <v>90</v>
      </c>
      <c r="B92" s="22" t="s">
        <v>654</v>
      </c>
      <c r="C92" s="2"/>
      <c r="D92" s="2"/>
      <c r="E92" s="2"/>
      <c r="F92" s="215" t="s">
        <v>889</v>
      </c>
      <c r="G92" s="216" t="s">
        <v>880</v>
      </c>
      <c r="H92" s="216" t="s">
        <v>890</v>
      </c>
      <c r="I92" s="216"/>
      <c r="J92" s="3"/>
      <c r="K92" s="1"/>
      <c r="L92" s="1"/>
      <c r="M92" s="1">
        <v>0.5</v>
      </c>
      <c r="N92" s="1"/>
      <c r="O92" s="1"/>
      <c r="P92" s="1"/>
      <c r="Q92" s="1">
        <f t="shared" si="10"/>
        <v>0.5</v>
      </c>
      <c r="R92" s="16">
        <f t="shared" si="12"/>
        <v>1</v>
      </c>
      <c r="S92" s="18">
        <f t="shared" si="11"/>
        <v>0</v>
      </c>
      <c r="T92" s="18">
        <f t="shared" si="13"/>
        <v>11</v>
      </c>
      <c r="U92" s="1"/>
      <c r="V92" s="1"/>
      <c r="W92" s="1"/>
      <c r="X92" s="1"/>
      <c r="Y92" s="5"/>
    </row>
    <row r="93" spans="1:25" ht="15" customHeight="1" x14ac:dyDescent="0.2">
      <c r="A93" s="1">
        <v>91</v>
      </c>
      <c r="B93" s="22" t="s">
        <v>657</v>
      </c>
      <c r="C93" s="2"/>
      <c r="D93" s="2"/>
      <c r="E93" s="2"/>
      <c r="F93" s="215" t="s">
        <v>889</v>
      </c>
      <c r="G93" s="216" t="s">
        <v>880</v>
      </c>
      <c r="H93" s="216" t="s">
        <v>890</v>
      </c>
      <c r="I93" s="216"/>
      <c r="J93" s="3"/>
      <c r="K93" s="1"/>
      <c r="L93" s="1"/>
      <c r="M93" s="1">
        <v>0.5</v>
      </c>
      <c r="N93" s="1"/>
      <c r="O93" s="1"/>
      <c r="P93" s="1"/>
      <c r="Q93" s="1">
        <f t="shared" si="10"/>
        <v>0.5</v>
      </c>
      <c r="R93" s="16">
        <f t="shared" si="12"/>
        <v>1.5</v>
      </c>
      <c r="S93" s="18">
        <f t="shared" si="11"/>
        <v>0</v>
      </c>
      <c r="T93" s="18">
        <f t="shared" si="13"/>
        <v>11</v>
      </c>
      <c r="U93" s="1"/>
      <c r="V93" s="1"/>
      <c r="W93" s="1"/>
      <c r="X93" s="1"/>
      <c r="Y93" s="5"/>
    </row>
    <row r="94" spans="1:25" ht="15" customHeight="1" x14ac:dyDescent="0.2">
      <c r="A94" s="1">
        <v>92</v>
      </c>
      <c r="B94" s="22" t="s">
        <v>658</v>
      </c>
      <c r="C94" s="2"/>
      <c r="D94" s="2"/>
      <c r="E94" s="2"/>
      <c r="F94" s="215" t="s">
        <v>889</v>
      </c>
      <c r="G94" s="216" t="s">
        <v>880</v>
      </c>
      <c r="H94" s="216" t="s">
        <v>890</v>
      </c>
      <c r="I94" s="216"/>
      <c r="J94" s="3"/>
      <c r="K94" s="1"/>
      <c r="L94" s="1"/>
      <c r="M94" s="1">
        <v>0.5</v>
      </c>
      <c r="N94" s="1"/>
      <c r="O94" s="1"/>
      <c r="P94" s="1"/>
      <c r="Q94" s="1">
        <f t="shared" si="10"/>
        <v>0.5</v>
      </c>
      <c r="R94" s="16">
        <f t="shared" si="12"/>
        <v>2</v>
      </c>
      <c r="S94" s="18">
        <f t="shared" si="11"/>
        <v>0</v>
      </c>
      <c r="T94" s="18">
        <f t="shared" si="13"/>
        <v>11</v>
      </c>
      <c r="U94" s="1"/>
      <c r="V94" s="1"/>
      <c r="W94" s="1"/>
      <c r="X94" s="1"/>
      <c r="Y94" s="5"/>
    </row>
    <row r="95" spans="1:25" ht="15" customHeight="1" x14ac:dyDescent="0.2">
      <c r="A95" s="1">
        <v>93</v>
      </c>
      <c r="B95" s="22" t="s">
        <v>641</v>
      </c>
      <c r="C95" s="2"/>
      <c r="D95" s="2"/>
      <c r="E95" s="2"/>
      <c r="F95" s="215" t="s">
        <v>889</v>
      </c>
      <c r="G95" s="216" t="s">
        <v>880</v>
      </c>
      <c r="H95" s="216" t="s">
        <v>890</v>
      </c>
      <c r="I95" s="216"/>
      <c r="J95" s="3"/>
      <c r="K95" s="1"/>
      <c r="L95" s="1"/>
      <c r="M95" s="1">
        <v>0.5</v>
      </c>
      <c r="N95" s="1"/>
      <c r="O95" s="1"/>
      <c r="P95" s="1"/>
      <c r="Q95" s="1">
        <f t="shared" si="10"/>
        <v>0.5</v>
      </c>
      <c r="R95" s="16">
        <f t="shared" si="12"/>
        <v>2.5</v>
      </c>
      <c r="S95" s="18">
        <f t="shared" si="11"/>
        <v>0</v>
      </c>
      <c r="T95" s="18">
        <f t="shared" si="13"/>
        <v>11</v>
      </c>
      <c r="U95" s="1"/>
      <c r="V95" s="1"/>
      <c r="W95" s="1"/>
      <c r="X95" s="1"/>
      <c r="Y95" s="5"/>
    </row>
    <row r="96" spans="1:25" ht="15" customHeight="1" x14ac:dyDescent="0.2">
      <c r="A96" s="1">
        <v>94</v>
      </c>
      <c r="B96" s="22" t="s">
        <v>532</v>
      </c>
      <c r="C96" s="2"/>
      <c r="D96" s="2"/>
      <c r="E96" s="2"/>
      <c r="F96" s="215" t="s">
        <v>889</v>
      </c>
      <c r="G96" s="216" t="s">
        <v>880</v>
      </c>
      <c r="H96" s="216" t="s">
        <v>890</v>
      </c>
      <c r="I96" s="216"/>
      <c r="J96" s="3"/>
      <c r="K96" s="1"/>
      <c r="L96" s="1"/>
      <c r="M96" s="1">
        <v>0.5</v>
      </c>
      <c r="N96" s="1"/>
      <c r="O96" s="1"/>
      <c r="P96" s="1"/>
      <c r="Q96" s="1">
        <f t="shared" si="10"/>
        <v>0.5</v>
      </c>
      <c r="R96" s="16">
        <f t="shared" si="12"/>
        <v>3</v>
      </c>
      <c r="S96" s="18">
        <f t="shared" si="11"/>
        <v>0</v>
      </c>
      <c r="T96" s="18">
        <f t="shared" si="13"/>
        <v>11</v>
      </c>
      <c r="U96" s="1"/>
      <c r="V96" s="1"/>
      <c r="W96" s="1"/>
      <c r="X96" s="1"/>
      <c r="Y96" s="5"/>
    </row>
    <row r="97" spans="1:25" ht="15" customHeight="1" x14ac:dyDescent="0.2">
      <c r="A97" s="1">
        <v>95</v>
      </c>
      <c r="B97" s="22" t="s">
        <v>529</v>
      </c>
      <c r="C97" s="2"/>
      <c r="D97" s="2"/>
      <c r="E97" s="2"/>
      <c r="F97" s="215" t="s">
        <v>889</v>
      </c>
      <c r="G97" s="216" t="s">
        <v>880</v>
      </c>
      <c r="H97" s="216" t="s">
        <v>890</v>
      </c>
      <c r="I97" s="216"/>
      <c r="J97" s="3"/>
      <c r="K97" s="1"/>
      <c r="L97" s="1"/>
      <c r="M97" s="1">
        <v>0.5</v>
      </c>
      <c r="N97" s="1"/>
      <c r="O97" s="1"/>
      <c r="P97" s="1"/>
      <c r="Q97" s="1">
        <f t="shared" si="10"/>
        <v>0.5</v>
      </c>
      <c r="R97" s="16">
        <f t="shared" si="12"/>
        <v>3.5</v>
      </c>
      <c r="S97" s="18">
        <f t="shared" si="11"/>
        <v>1</v>
      </c>
      <c r="T97" s="18">
        <f t="shared" si="13"/>
        <v>11</v>
      </c>
      <c r="U97" s="1"/>
      <c r="V97" s="1"/>
      <c r="W97" s="1"/>
      <c r="X97" s="1"/>
      <c r="Y97" s="5"/>
    </row>
    <row r="98" spans="1:25" ht="15" customHeight="1" x14ac:dyDescent="0.2">
      <c r="A98" s="1">
        <v>96</v>
      </c>
      <c r="B98" s="22" t="s">
        <v>533</v>
      </c>
      <c r="C98" s="2"/>
      <c r="D98" s="2"/>
      <c r="E98" s="2"/>
      <c r="F98" s="215" t="s">
        <v>889</v>
      </c>
      <c r="G98" s="216" t="s">
        <v>880</v>
      </c>
      <c r="H98" s="216" t="s">
        <v>890</v>
      </c>
      <c r="I98" s="216"/>
      <c r="J98" s="3"/>
      <c r="K98" s="1"/>
      <c r="L98" s="1"/>
      <c r="M98" s="1">
        <v>0.5</v>
      </c>
      <c r="N98" s="1"/>
      <c r="O98" s="1"/>
      <c r="P98" s="1"/>
      <c r="Q98" s="1">
        <f t="shared" si="10"/>
        <v>0.5</v>
      </c>
      <c r="R98" s="16">
        <f t="shared" si="12"/>
        <v>0.5</v>
      </c>
      <c r="S98" s="18">
        <f t="shared" si="11"/>
        <v>0</v>
      </c>
      <c r="T98" s="18">
        <f t="shared" si="13"/>
        <v>12</v>
      </c>
      <c r="U98" s="1"/>
      <c r="V98" s="1"/>
      <c r="W98" s="1"/>
      <c r="X98" s="1"/>
      <c r="Y98" s="5"/>
    </row>
    <row r="99" spans="1:25" ht="15" customHeight="1" x14ac:dyDescent="0.2">
      <c r="A99" s="1">
        <v>97</v>
      </c>
      <c r="B99" s="22" t="s">
        <v>534</v>
      </c>
      <c r="C99" s="2"/>
      <c r="D99" s="2"/>
      <c r="E99" s="2"/>
      <c r="F99" s="215" t="s">
        <v>889</v>
      </c>
      <c r="G99" s="216" t="s">
        <v>880</v>
      </c>
      <c r="H99" s="216" t="s">
        <v>890</v>
      </c>
      <c r="I99" s="216"/>
      <c r="J99" s="3"/>
      <c r="K99" s="1"/>
      <c r="L99" s="1"/>
      <c r="M99" s="1">
        <v>0.5</v>
      </c>
      <c r="N99" s="1"/>
      <c r="O99" s="1"/>
      <c r="P99" s="1"/>
      <c r="Q99" s="1">
        <f t="shared" si="10"/>
        <v>0.5</v>
      </c>
      <c r="R99" s="16">
        <f t="shared" si="12"/>
        <v>1</v>
      </c>
      <c r="S99" s="18">
        <f t="shared" si="11"/>
        <v>0</v>
      </c>
      <c r="T99" s="18">
        <f t="shared" si="13"/>
        <v>12</v>
      </c>
      <c r="U99" s="1"/>
      <c r="V99" s="1"/>
      <c r="W99" s="1"/>
      <c r="X99" s="1"/>
      <c r="Y99" s="5"/>
    </row>
    <row r="100" spans="1:25" ht="15" customHeight="1" x14ac:dyDescent="0.2">
      <c r="A100" s="1">
        <v>98</v>
      </c>
      <c r="B100" s="22" t="s">
        <v>535</v>
      </c>
      <c r="C100" s="2"/>
      <c r="D100" s="2"/>
      <c r="E100" s="2"/>
      <c r="F100" s="215" t="s">
        <v>889</v>
      </c>
      <c r="G100" s="216" t="s">
        <v>880</v>
      </c>
      <c r="H100" s="216" t="s">
        <v>890</v>
      </c>
      <c r="I100" s="216"/>
      <c r="J100" s="3"/>
      <c r="K100" s="1"/>
      <c r="L100" s="1"/>
      <c r="M100" s="1">
        <v>0.5</v>
      </c>
      <c r="N100" s="1"/>
      <c r="O100" s="1"/>
      <c r="P100" s="1"/>
      <c r="Q100" s="1">
        <f t="shared" si="10"/>
        <v>0.5</v>
      </c>
      <c r="R100" s="16">
        <f t="shared" si="12"/>
        <v>1.5</v>
      </c>
      <c r="S100" s="18">
        <f t="shared" si="11"/>
        <v>0</v>
      </c>
      <c r="T100" s="18">
        <f t="shared" si="13"/>
        <v>12</v>
      </c>
      <c r="U100" s="1"/>
      <c r="V100" s="1"/>
      <c r="W100" s="1"/>
      <c r="X100" s="1"/>
      <c r="Y100" s="5"/>
    </row>
    <row r="101" spans="1:25" ht="15" customHeight="1" x14ac:dyDescent="0.2">
      <c r="A101" s="1">
        <v>99</v>
      </c>
      <c r="B101" s="22" t="s">
        <v>536</v>
      </c>
      <c r="C101" s="2"/>
      <c r="D101" s="2"/>
      <c r="E101" s="2"/>
      <c r="F101" s="215" t="s">
        <v>889</v>
      </c>
      <c r="G101" s="216" t="s">
        <v>880</v>
      </c>
      <c r="H101" s="216" t="s">
        <v>890</v>
      </c>
      <c r="I101" s="216"/>
      <c r="J101" s="3"/>
      <c r="K101" s="1"/>
      <c r="L101" s="1"/>
      <c r="M101" s="1">
        <v>0.5</v>
      </c>
      <c r="N101" s="1"/>
      <c r="O101" s="1"/>
      <c r="P101" s="1"/>
      <c r="Q101" s="1">
        <f t="shared" si="10"/>
        <v>0.5</v>
      </c>
      <c r="R101" s="16">
        <f t="shared" si="12"/>
        <v>2</v>
      </c>
      <c r="S101" s="18">
        <f t="shared" si="11"/>
        <v>0</v>
      </c>
      <c r="T101" s="18">
        <f t="shared" si="13"/>
        <v>12</v>
      </c>
      <c r="U101" s="1"/>
      <c r="V101" s="1"/>
      <c r="W101" s="1"/>
      <c r="X101" s="1"/>
      <c r="Y101" s="5"/>
    </row>
    <row r="102" spans="1:25" ht="15" customHeight="1" x14ac:dyDescent="0.2">
      <c r="A102" s="1">
        <v>100</v>
      </c>
      <c r="B102" s="22" t="s">
        <v>537</v>
      </c>
      <c r="C102" s="2"/>
      <c r="D102" s="2"/>
      <c r="E102" s="2"/>
      <c r="F102" s="215" t="s">
        <v>889</v>
      </c>
      <c r="G102" s="216" t="s">
        <v>880</v>
      </c>
      <c r="H102" s="216" t="s">
        <v>890</v>
      </c>
      <c r="I102" s="216"/>
      <c r="J102" s="3"/>
      <c r="K102" s="1"/>
      <c r="L102" s="1"/>
      <c r="M102" s="1">
        <v>0.5</v>
      </c>
      <c r="N102" s="1"/>
      <c r="O102" s="1"/>
      <c r="P102" s="1"/>
      <c r="Q102" s="1">
        <f t="shared" si="10"/>
        <v>0.5</v>
      </c>
      <c r="R102" s="16">
        <f t="shared" si="12"/>
        <v>2.5</v>
      </c>
      <c r="S102" s="18">
        <f t="shared" si="11"/>
        <v>0</v>
      </c>
      <c r="T102" s="18">
        <f t="shared" si="13"/>
        <v>12</v>
      </c>
      <c r="U102" s="1"/>
      <c r="V102" s="1"/>
      <c r="W102" s="1"/>
      <c r="X102" s="1"/>
      <c r="Y102" s="5"/>
    </row>
    <row r="103" spans="1:25" ht="15" customHeight="1" x14ac:dyDescent="0.2">
      <c r="A103" s="1">
        <v>101</v>
      </c>
      <c r="B103" s="22" t="s">
        <v>538</v>
      </c>
      <c r="C103" s="2"/>
      <c r="D103" s="2"/>
      <c r="E103" s="2"/>
      <c r="F103" s="215" t="s">
        <v>889</v>
      </c>
      <c r="G103" s="216" t="s">
        <v>880</v>
      </c>
      <c r="H103" s="216" t="s">
        <v>890</v>
      </c>
      <c r="I103" s="216"/>
      <c r="J103" s="3"/>
      <c r="K103" s="1"/>
      <c r="L103" s="1"/>
      <c r="M103" s="1">
        <v>0.5</v>
      </c>
      <c r="N103" s="1"/>
      <c r="O103" s="1"/>
      <c r="P103" s="1"/>
      <c r="Q103" s="1">
        <f t="shared" si="10"/>
        <v>0.5</v>
      </c>
      <c r="R103" s="16">
        <f t="shared" si="12"/>
        <v>3</v>
      </c>
      <c r="S103" s="18">
        <f t="shared" si="11"/>
        <v>0</v>
      </c>
      <c r="T103" s="18">
        <f t="shared" si="13"/>
        <v>12</v>
      </c>
      <c r="U103" s="1"/>
      <c r="V103" s="1"/>
      <c r="W103" s="1"/>
      <c r="X103" s="1"/>
      <c r="Y103" s="5"/>
    </row>
    <row r="104" spans="1:25" ht="15" customHeight="1" x14ac:dyDescent="0.2">
      <c r="A104" s="1">
        <v>102</v>
      </c>
      <c r="B104" s="22" t="s">
        <v>539</v>
      </c>
      <c r="C104" s="2"/>
      <c r="D104" s="2"/>
      <c r="E104" s="2"/>
      <c r="F104" s="215" t="s">
        <v>889</v>
      </c>
      <c r="G104" s="216" t="s">
        <v>880</v>
      </c>
      <c r="H104" s="216" t="s">
        <v>890</v>
      </c>
      <c r="I104" s="216"/>
      <c r="J104" s="3"/>
      <c r="K104" s="1"/>
      <c r="L104" s="1"/>
      <c r="M104" s="1">
        <v>0.5</v>
      </c>
      <c r="N104" s="1"/>
      <c r="O104" s="1"/>
      <c r="P104" s="1"/>
      <c r="Q104" s="1">
        <f t="shared" si="10"/>
        <v>0.5</v>
      </c>
      <c r="R104" s="16">
        <f t="shared" si="12"/>
        <v>3.5</v>
      </c>
      <c r="S104" s="18">
        <f t="shared" si="11"/>
        <v>1</v>
      </c>
      <c r="T104" s="18">
        <f t="shared" si="13"/>
        <v>12</v>
      </c>
      <c r="U104" s="1"/>
      <c r="V104" s="1"/>
      <c r="W104" s="1"/>
      <c r="X104" s="1"/>
      <c r="Y104" s="5"/>
    </row>
    <row r="105" spans="1:25" ht="15.75" customHeight="1" x14ac:dyDescent="0.2">
      <c r="A105" s="1">
        <v>103</v>
      </c>
      <c r="B105" s="22" t="s">
        <v>540</v>
      </c>
      <c r="C105" s="2"/>
      <c r="D105" s="2"/>
      <c r="E105" s="2"/>
      <c r="F105" s="215" t="s">
        <v>889</v>
      </c>
      <c r="G105" s="216" t="s">
        <v>881</v>
      </c>
      <c r="H105" s="216" t="s">
        <v>890</v>
      </c>
      <c r="I105" s="216"/>
      <c r="J105" s="3"/>
      <c r="K105" s="1"/>
      <c r="L105" s="1"/>
      <c r="M105" s="1">
        <v>0.5</v>
      </c>
      <c r="N105" s="1"/>
      <c r="O105" s="1"/>
      <c r="P105" s="1"/>
      <c r="Q105" s="1">
        <f t="shared" si="10"/>
        <v>0.5</v>
      </c>
      <c r="R105" s="16">
        <f t="shared" si="12"/>
        <v>0.5</v>
      </c>
      <c r="S105" s="18">
        <f t="shared" si="11"/>
        <v>0</v>
      </c>
      <c r="T105" s="18">
        <f t="shared" si="13"/>
        <v>13</v>
      </c>
      <c r="U105" s="1"/>
      <c r="V105" s="1"/>
      <c r="W105" s="1"/>
      <c r="X105" s="1"/>
      <c r="Y105" s="5"/>
    </row>
    <row r="106" spans="1:25" ht="15" customHeight="1" x14ac:dyDescent="0.2">
      <c r="A106" s="1">
        <v>104</v>
      </c>
      <c r="B106" s="22" t="s">
        <v>541</v>
      </c>
      <c r="C106" s="2"/>
      <c r="D106" s="2"/>
      <c r="E106" s="2"/>
      <c r="F106" s="215" t="s">
        <v>889</v>
      </c>
      <c r="G106" s="216" t="s">
        <v>881</v>
      </c>
      <c r="H106" s="216" t="s">
        <v>890</v>
      </c>
      <c r="I106" s="216"/>
      <c r="J106" s="3"/>
      <c r="K106" s="1"/>
      <c r="L106" s="1"/>
      <c r="M106" s="1">
        <v>0.5</v>
      </c>
      <c r="N106" s="1"/>
      <c r="O106" s="1"/>
      <c r="P106" s="1"/>
      <c r="Q106" s="1">
        <f t="shared" si="10"/>
        <v>0.5</v>
      </c>
      <c r="R106" s="16">
        <f t="shared" si="12"/>
        <v>1</v>
      </c>
      <c r="S106" s="18">
        <f t="shared" si="11"/>
        <v>0</v>
      </c>
      <c r="T106" s="18">
        <f t="shared" si="13"/>
        <v>13</v>
      </c>
      <c r="U106" s="1"/>
      <c r="V106" s="1"/>
      <c r="W106" s="1"/>
      <c r="X106" s="1"/>
      <c r="Y106" s="5"/>
    </row>
    <row r="107" spans="1:25" ht="15" customHeight="1" x14ac:dyDescent="0.2">
      <c r="A107" s="1">
        <v>105</v>
      </c>
      <c r="B107" s="22" t="s">
        <v>542</v>
      </c>
      <c r="C107" s="2"/>
      <c r="D107" s="2"/>
      <c r="E107" s="2"/>
      <c r="F107" s="215" t="s">
        <v>889</v>
      </c>
      <c r="G107" s="216" t="s">
        <v>881</v>
      </c>
      <c r="H107" s="216" t="s">
        <v>890</v>
      </c>
      <c r="I107" s="216"/>
      <c r="J107" s="3"/>
      <c r="K107" s="1"/>
      <c r="L107" s="1"/>
      <c r="M107" s="1">
        <v>0.5</v>
      </c>
      <c r="N107" s="1"/>
      <c r="O107" s="1"/>
      <c r="P107" s="1"/>
      <c r="Q107" s="1">
        <f t="shared" si="10"/>
        <v>0.5</v>
      </c>
      <c r="R107" s="16">
        <f t="shared" si="12"/>
        <v>1.5</v>
      </c>
      <c r="S107" s="18">
        <f t="shared" si="11"/>
        <v>0</v>
      </c>
      <c r="T107" s="18">
        <f t="shared" si="13"/>
        <v>13</v>
      </c>
      <c r="U107" s="1"/>
      <c r="V107" s="1"/>
      <c r="W107" s="1"/>
      <c r="X107" s="1"/>
      <c r="Y107" s="5"/>
    </row>
    <row r="108" spans="1:25" ht="15" customHeight="1" x14ac:dyDescent="0.2">
      <c r="A108" s="1">
        <v>106</v>
      </c>
      <c r="B108" s="22" t="s">
        <v>543</v>
      </c>
      <c r="C108" s="2"/>
      <c r="D108" s="2"/>
      <c r="E108" s="2"/>
      <c r="F108" s="215" t="s">
        <v>889</v>
      </c>
      <c r="G108" s="216" t="s">
        <v>881</v>
      </c>
      <c r="H108" s="216" t="s">
        <v>890</v>
      </c>
      <c r="I108" s="216"/>
      <c r="J108" s="3"/>
      <c r="K108" s="1"/>
      <c r="L108" s="1"/>
      <c r="M108" s="1">
        <v>0.5</v>
      </c>
      <c r="N108" s="1"/>
      <c r="O108" s="1"/>
      <c r="P108" s="1"/>
      <c r="Q108" s="1">
        <f t="shared" si="10"/>
        <v>0.5</v>
      </c>
      <c r="R108" s="16">
        <f t="shared" si="12"/>
        <v>2</v>
      </c>
      <c r="S108" s="18">
        <f t="shared" si="11"/>
        <v>0</v>
      </c>
      <c r="T108" s="18">
        <f t="shared" si="13"/>
        <v>13</v>
      </c>
      <c r="U108" s="1"/>
      <c r="V108" s="1"/>
      <c r="W108" s="1"/>
      <c r="X108" s="1"/>
      <c r="Y108" s="5"/>
    </row>
    <row r="109" spans="1:25" ht="15" customHeight="1" x14ac:dyDescent="0.2">
      <c r="A109" s="1">
        <v>107</v>
      </c>
      <c r="B109" s="22" t="s">
        <v>530</v>
      </c>
      <c r="C109" s="2"/>
      <c r="D109" s="2"/>
      <c r="E109" s="2"/>
      <c r="F109" s="215" t="s">
        <v>889</v>
      </c>
      <c r="G109" s="216" t="s">
        <v>881</v>
      </c>
      <c r="H109" s="216" t="s">
        <v>890</v>
      </c>
      <c r="I109" s="216"/>
      <c r="J109" s="3"/>
      <c r="K109" s="1"/>
      <c r="L109" s="1"/>
      <c r="M109" s="1">
        <v>0.5</v>
      </c>
      <c r="N109" s="1"/>
      <c r="O109" s="1"/>
      <c r="P109" s="1"/>
      <c r="Q109" s="1">
        <f t="shared" si="10"/>
        <v>0.5</v>
      </c>
      <c r="R109" s="16">
        <f t="shared" si="12"/>
        <v>2.5</v>
      </c>
      <c r="S109" s="18">
        <f t="shared" si="11"/>
        <v>0</v>
      </c>
      <c r="T109" s="18">
        <f t="shared" si="13"/>
        <v>13</v>
      </c>
      <c r="U109" s="1"/>
      <c r="V109" s="1"/>
      <c r="W109" s="1"/>
      <c r="X109" s="1"/>
      <c r="Y109" s="5"/>
    </row>
    <row r="110" spans="1:25" ht="15" customHeight="1" x14ac:dyDescent="0.2">
      <c r="A110" s="1">
        <v>108</v>
      </c>
      <c r="B110" s="22" t="s">
        <v>544</v>
      </c>
      <c r="C110" s="2"/>
      <c r="D110" s="2"/>
      <c r="E110" s="2"/>
      <c r="F110" s="215" t="s">
        <v>889</v>
      </c>
      <c r="G110" s="216" t="s">
        <v>881</v>
      </c>
      <c r="H110" s="216" t="s">
        <v>890</v>
      </c>
      <c r="I110" s="216"/>
      <c r="J110" s="3"/>
      <c r="K110" s="1"/>
      <c r="L110" s="1"/>
      <c r="M110" s="1">
        <v>0.5</v>
      </c>
      <c r="N110" s="1"/>
      <c r="O110" s="1"/>
      <c r="P110" s="1"/>
      <c r="Q110" s="1">
        <f t="shared" si="10"/>
        <v>0.5</v>
      </c>
      <c r="R110" s="16">
        <f t="shared" si="12"/>
        <v>3</v>
      </c>
      <c r="S110" s="18">
        <f t="shared" si="11"/>
        <v>0</v>
      </c>
      <c r="T110" s="18">
        <f t="shared" si="13"/>
        <v>13</v>
      </c>
      <c r="U110" s="1"/>
      <c r="V110" s="1"/>
      <c r="W110" s="1"/>
      <c r="X110" s="1"/>
      <c r="Y110" s="5"/>
    </row>
    <row r="111" spans="1:25" ht="15" customHeight="1" x14ac:dyDescent="0.2">
      <c r="A111" s="1">
        <v>109</v>
      </c>
      <c r="B111" s="22" t="s">
        <v>545</v>
      </c>
      <c r="C111" s="2"/>
      <c r="D111" s="2"/>
      <c r="E111" s="2"/>
      <c r="F111" s="215" t="s">
        <v>889</v>
      </c>
      <c r="G111" s="216" t="s">
        <v>881</v>
      </c>
      <c r="H111" s="216" t="s">
        <v>890</v>
      </c>
      <c r="I111" s="216"/>
      <c r="J111" s="3"/>
      <c r="K111" s="1"/>
      <c r="L111" s="1"/>
      <c r="M111" s="1">
        <v>0.5</v>
      </c>
      <c r="N111" s="1"/>
      <c r="O111" s="1"/>
      <c r="P111" s="1"/>
      <c r="Q111" s="1">
        <f t="shared" si="10"/>
        <v>0.5</v>
      </c>
      <c r="R111" s="16">
        <f t="shared" si="12"/>
        <v>3.5</v>
      </c>
      <c r="S111" s="18">
        <f t="shared" si="11"/>
        <v>1</v>
      </c>
      <c r="T111" s="18">
        <f t="shared" si="13"/>
        <v>13</v>
      </c>
      <c r="U111" s="1"/>
      <c r="V111" s="1"/>
      <c r="W111" s="1"/>
      <c r="X111" s="1"/>
      <c r="Y111" s="5"/>
    </row>
    <row r="112" spans="1:25" ht="15" customHeight="1" x14ac:dyDescent="0.2">
      <c r="A112" s="1">
        <v>110</v>
      </c>
      <c r="B112" s="22" t="s">
        <v>546</v>
      </c>
      <c r="C112" s="2"/>
      <c r="D112" s="2"/>
      <c r="E112" s="2"/>
      <c r="F112" s="215" t="s">
        <v>889</v>
      </c>
      <c r="G112" s="216" t="s">
        <v>881</v>
      </c>
      <c r="H112" s="216" t="s">
        <v>890</v>
      </c>
      <c r="I112" s="216"/>
      <c r="J112" s="3"/>
      <c r="K112" s="1"/>
      <c r="L112" s="1"/>
      <c r="M112" s="1">
        <v>0.5</v>
      </c>
      <c r="N112" s="1"/>
      <c r="O112" s="1"/>
      <c r="P112" s="1"/>
      <c r="Q112" s="1">
        <f t="shared" si="10"/>
        <v>0.5</v>
      </c>
      <c r="R112" s="16">
        <f t="shared" si="12"/>
        <v>0.5</v>
      </c>
      <c r="S112" s="18">
        <f t="shared" si="11"/>
        <v>0</v>
      </c>
      <c r="T112" s="18">
        <f t="shared" si="13"/>
        <v>14</v>
      </c>
      <c r="U112" s="1"/>
      <c r="V112" s="1"/>
      <c r="W112" s="1"/>
      <c r="X112" s="1"/>
      <c r="Y112" s="5"/>
    </row>
    <row r="113" spans="1:25" ht="15" customHeight="1" x14ac:dyDescent="0.2">
      <c r="A113" s="1">
        <v>111</v>
      </c>
      <c r="B113" s="22" t="s">
        <v>547</v>
      </c>
      <c r="C113" s="2"/>
      <c r="D113" s="2"/>
      <c r="E113" s="2"/>
      <c r="F113" s="215" t="s">
        <v>889</v>
      </c>
      <c r="G113" s="216" t="s">
        <v>881</v>
      </c>
      <c r="H113" s="216" t="s">
        <v>890</v>
      </c>
      <c r="I113" s="216"/>
      <c r="J113" s="3"/>
      <c r="K113" s="1"/>
      <c r="L113" s="1"/>
      <c r="M113" s="1">
        <v>0.5</v>
      </c>
      <c r="N113" s="1"/>
      <c r="O113" s="1"/>
      <c r="P113" s="1"/>
      <c r="Q113" s="1">
        <f t="shared" si="10"/>
        <v>0.5</v>
      </c>
      <c r="R113" s="16">
        <f t="shared" si="12"/>
        <v>1</v>
      </c>
      <c r="S113" s="18">
        <f t="shared" si="11"/>
        <v>0</v>
      </c>
      <c r="T113" s="18">
        <f t="shared" si="13"/>
        <v>14</v>
      </c>
      <c r="U113" s="1"/>
      <c r="V113" s="1"/>
      <c r="W113" s="1"/>
      <c r="X113" s="1"/>
      <c r="Y113" s="5"/>
    </row>
    <row r="114" spans="1:25" ht="15" customHeight="1" x14ac:dyDescent="0.2">
      <c r="A114" s="1">
        <v>112</v>
      </c>
      <c r="B114" s="22" t="s">
        <v>548</v>
      </c>
      <c r="C114" s="2"/>
      <c r="D114" s="2"/>
      <c r="E114" s="2"/>
      <c r="F114" s="215" t="s">
        <v>889</v>
      </c>
      <c r="G114" s="216" t="s">
        <v>881</v>
      </c>
      <c r="H114" s="216" t="s">
        <v>890</v>
      </c>
      <c r="I114" s="216"/>
      <c r="J114" s="3"/>
      <c r="K114" s="1"/>
      <c r="L114" s="1"/>
      <c r="M114" s="1">
        <v>0.5</v>
      </c>
      <c r="N114" s="1"/>
      <c r="O114" s="1"/>
      <c r="P114" s="1"/>
      <c r="Q114" s="1">
        <f t="shared" si="10"/>
        <v>0.5</v>
      </c>
      <c r="R114" s="16">
        <f t="shared" si="12"/>
        <v>1.5</v>
      </c>
      <c r="S114" s="18">
        <f t="shared" si="11"/>
        <v>0</v>
      </c>
      <c r="T114" s="18">
        <f t="shared" si="13"/>
        <v>14</v>
      </c>
      <c r="U114" s="1"/>
      <c r="V114" s="1"/>
      <c r="W114" s="1"/>
      <c r="X114" s="1"/>
      <c r="Y114" s="5"/>
    </row>
    <row r="115" spans="1:25" ht="15" customHeight="1" x14ac:dyDescent="0.2">
      <c r="A115" s="1">
        <v>113</v>
      </c>
      <c r="B115" s="22" t="s">
        <v>549</v>
      </c>
      <c r="C115" s="2"/>
      <c r="D115" s="2"/>
      <c r="E115" s="2"/>
      <c r="F115" s="215" t="s">
        <v>889</v>
      </c>
      <c r="G115" s="216" t="s">
        <v>881</v>
      </c>
      <c r="H115" s="216" t="s">
        <v>890</v>
      </c>
      <c r="I115" s="216"/>
      <c r="J115" s="3"/>
      <c r="K115" s="1"/>
      <c r="L115" s="1"/>
      <c r="M115" s="1">
        <v>0.5</v>
      </c>
      <c r="N115" s="1"/>
      <c r="O115" s="1"/>
      <c r="P115" s="1"/>
      <c r="Q115" s="1">
        <f t="shared" si="10"/>
        <v>0.5</v>
      </c>
      <c r="R115" s="16">
        <f t="shared" si="12"/>
        <v>2</v>
      </c>
      <c r="S115" s="18">
        <f t="shared" si="11"/>
        <v>0</v>
      </c>
      <c r="T115" s="18">
        <f t="shared" si="13"/>
        <v>14</v>
      </c>
      <c r="U115" s="1"/>
      <c r="V115" s="1"/>
      <c r="W115" s="1"/>
      <c r="X115" s="1"/>
      <c r="Y115" s="5"/>
    </row>
    <row r="116" spans="1:25" ht="15" customHeight="1" x14ac:dyDescent="0.2">
      <c r="A116" s="1">
        <v>114</v>
      </c>
      <c r="B116" s="22" t="s">
        <v>550</v>
      </c>
      <c r="C116" s="2"/>
      <c r="D116" s="2"/>
      <c r="E116" s="2"/>
      <c r="F116" s="215" t="s">
        <v>889</v>
      </c>
      <c r="G116" s="216" t="s">
        <v>881</v>
      </c>
      <c r="H116" s="216" t="s">
        <v>890</v>
      </c>
      <c r="I116" s="216"/>
      <c r="J116" s="3"/>
      <c r="K116" s="1"/>
      <c r="L116" s="1"/>
      <c r="M116" s="1">
        <v>0.5</v>
      </c>
      <c r="N116" s="1"/>
      <c r="O116" s="1"/>
      <c r="P116" s="1"/>
      <c r="Q116" s="1">
        <f t="shared" si="10"/>
        <v>0.5</v>
      </c>
      <c r="R116" s="16">
        <f t="shared" si="12"/>
        <v>2.5</v>
      </c>
      <c r="S116" s="18">
        <f t="shared" si="11"/>
        <v>0</v>
      </c>
      <c r="T116" s="18">
        <f t="shared" si="13"/>
        <v>14</v>
      </c>
      <c r="U116" s="1"/>
      <c r="V116" s="1"/>
      <c r="W116" s="1"/>
      <c r="X116" s="1"/>
      <c r="Y116" s="5"/>
    </row>
    <row r="117" spans="1:25" ht="15" customHeight="1" x14ac:dyDescent="0.2">
      <c r="A117" s="1">
        <v>115</v>
      </c>
      <c r="B117" s="22" t="s">
        <v>551</v>
      </c>
      <c r="C117" s="2"/>
      <c r="D117" s="2"/>
      <c r="E117" s="2"/>
      <c r="F117" s="215" t="s">
        <v>889</v>
      </c>
      <c r="G117" s="216" t="s">
        <v>881</v>
      </c>
      <c r="H117" s="216" t="s">
        <v>890</v>
      </c>
      <c r="I117" s="216"/>
      <c r="J117" s="3"/>
      <c r="K117" s="1"/>
      <c r="L117" s="1"/>
      <c r="M117" s="1">
        <v>0.5</v>
      </c>
      <c r="N117" s="1"/>
      <c r="O117" s="1"/>
      <c r="P117" s="1"/>
      <c r="Q117" s="1">
        <f t="shared" si="10"/>
        <v>0.5</v>
      </c>
      <c r="R117" s="16">
        <f t="shared" si="12"/>
        <v>3</v>
      </c>
      <c r="S117" s="18">
        <f t="shared" si="11"/>
        <v>0</v>
      </c>
      <c r="T117" s="18">
        <f t="shared" si="13"/>
        <v>14</v>
      </c>
      <c r="U117" s="1"/>
      <c r="V117" s="1"/>
      <c r="W117" s="1"/>
      <c r="X117" s="1"/>
      <c r="Y117" s="5"/>
    </row>
    <row r="118" spans="1:25" ht="15" customHeight="1" x14ac:dyDescent="0.2">
      <c r="A118" s="1">
        <v>116</v>
      </c>
      <c r="B118" s="22" t="s">
        <v>552</v>
      </c>
      <c r="C118" s="2"/>
      <c r="D118" s="2"/>
      <c r="E118" s="2"/>
      <c r="F118" s="215" t="s">
        <v>889</v>
      </c>
      <c r="G118" s="216" t="s">
        <v>881</v>
      </c>
      <c r="H118" s="216" t="s">
        <v>890</v>
      </c>
      <c r="I118" s="216"/>
      <c r="J118" s="3"/>
      <c r="K118" s="1"/>
      <c r="L118" s="1"/>
      <c r="M118" s="1">
        <v>0.5</v>
      </c>
      <c r="N118" s="1"/>
      <c r="O118" s="1"/>
      <c r="P118" s="1"/>
      <c r="Q118" s="1">
        <f t="shared" si="10"/>
        <v>0.5</v>
      </c>
      <c r="R118" s="16">
        <f t="shared" si="12"/>
        <v>3.5</v>
      </c>
      <c r="S118" s="18">
        <f t="shared" si="11"/>
        <v>1</v>
      </c>
      <c r="T118" s="18">
        <f t="shared" si="13"/>
        <v>14</v>
      </c>
      <c r="U118" s="1"/>
      <c r="V118" s="1"/>
      <c r="W118" s="1"/>
      <c r="X118" s="1"/>
      <c r="Y118" s="5"/>
    </row>
    <row r="119" spans="1:25" ht="15" customHeight="1" x14ac:dyDescent="0.2">
      <c r="A119" s="1">
        <v>117</v>
      </c>
      <c r="B119" s="22" t="s">
        <v>553</v>
      </c>
      <c r="C119" s="2"/>
      <c r="D119" s="2"/>
      <c r="E119" s="2"/>
      <c r="F119" s="215" t="s">
        <v>889</v>
      </c>
      <c r="G119" s="216" t="s">
        <v>882</v>
      </c>
      <c r="H119" s="216" t="s">
        <v>890</v>
      </c>
      <c r="I119" s="216"/>
      <c r="J119" s="3"/>
      <c r="K119" s="1"/>
      <c r="L119" s="1"/>
      <c r="M119" s="1">
        <v>0.5</v>
      </c>
      <c r="N119" s="1"/>
      <c r="O119" s="1"/>
      <c r="P119" s="1"/>
      <c r="Q119" s="1">
        <f t="shared" si="10"/>
        <v>0.5</v>
      </c>
      <c r="R119" s="16">
        <f t="shared" si="12"/>
        <v>0.5</v>
      </c>
      <c r="S119" s="18">
        <f t="shared" si="11"/>
        <v>0</v>
      </c>
      <c r="T119" s="18">
        <f t="shared" si="13"/>
        <v>15</v>
      </c>
      <c r="U119" s="1"/>
      <c r="V119" s="1"/>
      <c r="W119" s="1"/>
      <c r="X119" s="1"/>
      <c r="Y119" s="5"/>
    </row>
    <row r="120" spans="1:25" ht="15" customHeight="1" x14ac:dyDescent="0.2">
      <c r="A120" s="1">
        <v>118</v>
      </c>
      <c r="B120" s="22" t="s">
        <v>554</v>
      </c>
      <c r="C120" s="2"/>
      <c r="D120" s="2"/>
      <c r="E120" s="2"/>
      <c r="F120" s="215" t="s">
        <v>889</v>
      </c>
      <c r="G120" s="216" t="s">
        <v>882</v>
      </c>
      <c r="H120" s="216" t="s">
        <v>890</v>
      </c>
      <c r="I120" s="216"/>
      <c r="J120" s="3"/>
      <c r="K120" s="1"/>
      <c r="L120" s="1"/>
      <c r="M120" s="1">
        <v>0.5</v>
      </c>
      <c r="N120" s="1"/>
      <c r="O120" s="1"/>
      <c r="P120" s="1"/>
      <c r="Q120" s="1">
        <f t="shared" si="10"/>
        <v>0.5</v>
      </c>
      <c r="R120" s="16">
        <f t="shared" si="12"/>
        <v>1</v>
      </c>
      <c r="S120" s="18">
        <f t="shared" si="11"/>
        <v>0</v>
      </c>
      <c r="T120" s="18">
        <f t="shared" si="13"/>
        <v>15</v>
      </c>
      <c r="U120" s="1"/>
      <c r="V120" s="1"/>
      <c r="W120" s="1"/>
      <c r="X120" s="1"/>
      <c r="Y120" s="5"/>
    </row>
    <row r="121" spans="1:25" ht="15" customHeight="1" x14ac:dyDescent="0.2">
      <c r="A121" s="1">
        <v>119</v>
      </c>
      <c r="B121" s="22" t="s">
        <v>531</v>
      </c>
      <c r="C121" s="2"/>
      <c r="D121" s="2"/>
      <c r="E121" s="2"/>
      <c r="F121" s="215" t="s">
        <v>889</v>
      </c>
      <c r="G121" s="216" t="s">
        <v>882</v>
      </c>
      <c r="H121" s="216" t="s">
        <v>890</v>
      </c>
      <c r="I121" s="216"/>
      <c r="J121" s="3"/>
      <c r="K121" s="1"/>
      <c r="L121" s="1"/>
      <c r="M121" s="1">
        <v>0.5</v>
      </c>
      <c r="N121" s="1"/>
      <c r="O121" s="1"/>
      <c r="P121" s="1"/>
      <c r="Q121" s="1">
        <f t="shared" si="10"/>
        <v>0.5</v>
      </c>
      <c r="R121" s="16">
        <f t="shared" si="12"/>
        <v>1.5</v>
      </c>
      <c r="S121" s="18">
        <f t="shared" si="11"/>
        <v>0</v>
      </c>
      <c r="T121" s="18">
        <f t="shared" si="13"/>
        <v>15</v>
      </c>
      <c r="U121" s="1"/>
      <c r="V121" s="1"/>
      <c r="W121" s="1"/>
      <c r="X121" s="1"/>
      <c r="Y121" s="5"/>
    </row>
    <row r="122" spans="1:25" ht="15" customHeight="1" x14ac:dyDescent="0.2">
      <c r="A122" s="1">
        <v>120</v>
      </c>
      <c r="B122" s="22" t="s">
        <v>555</v>
      </c>
      <c r="C122" s="2"/>
      <c r="D122" s="2"/>
      <c r="E122" s="2"/>
      <c r="F122" s="215" t="s">
        <v>889</v>
      </c>
      <c r="G122" s="216" t="s">
        <v>882</v>
      </c>
      <c r="H122" s="216" t="s">
        <v>890</v>
      </c>
      <c r="I122" s="216"/>
      <c r="J122" s="3"/>
      <c r="K122" s="1"/>
      <c r="L122" s="1"/>
      <c r="M122" s="1">
        <v>0.5</v>
      </c>
      <c r="N122" s="1"/>
      <c r="O122" s="1"/>
      <c r="P122" s="1"/>
      <c r="Q122" s="1">
        <f t="shared" si="10"/>
        <v>0.5</v>
      </c>
      <c r="R122" s="16">
        <f t="shared" si="12"/>
        <v>2</v>
      </c>
      <c r="S122" s="18">
        <f t="shared" si="11"/>
        <v>0</v>
      </c>
      <c r="T122" s="18">
        <f t="shared" si="13"/>
        <v>15</v>
      </c>
      <c r="U122" s="1"/>
      <c r="V122" s="1"/>
      <c r="W122" s="1"/>
      <c r="X122" s="1"/>
      <c r="Y122" s="5"/>
    </row>
    <row r="123" spans="1:25" ht="15" customHeight="1" x14ac:dyDescent="0.2">
      <c r="A123" s="1">
        <v>121</v>
      </c>
      <c r="B123" s="22" t="s">
        <v>556</v>
      </c>
      <c r="C123" s="2"/>
      <c r="D123" s="2"/>
      <c r="E123" s="2"/>
      <c r="F123" s="215" t="s">
        <v>889</v>
      </c>
      <c r="G123" s="216" t="s">
        <v>882</v>
      </c>
      <c r="H123" s="216" t="s">
        <v>890</v>
      </c>
      <c r="I123" s="216"/>
      <c r="J123" s="3"/>
      <c r="K123" s="1"/>
      <c r="L123" s="1"/>
      <c r="M123" s="1">
        <v>0.5</v>
      </c>
      <c r="N123" s="1"/>
      <c r="O123" s="1"/>
      <c r="P123" s="1"/>
      <c r="Q123" s="1">
        <f t="shared" si="10"/>
        <v>0.5</v>
      </c>
      <c r="R123" s="16">
        <f t="shared" si="12"/>
        <v>2.5</v>
      </c>
      <c r="S123" s="18">
        <f t="shared" si="11"/>
        <v>0</v>
      </c>
      <c r="T123" s="18">
        <f t="shared" si="13"/>
        <v>15</v>
      </c>
      <c r="U123" s="1"/>
      <c r="V123" s="1"/>
      <c r="W123" s="1"/>
      <c r="X123" s="1"/>
      <c r="Y123" s="5"/>
    </row>
    <row r="124" spans="1:25" ht="15" customHeight="1" x14ac:dyDescent="0.2">
      <c r="A124" s="1">
        <v>122</v>
      </c>
      <c r="B124" s="22" t="s">
        <v>557</v>
      </c>
      <c r="C124" s="2"/>
      <c r="D124" s="2"/>
      <c r="E124" s="2"/>
      <c r="F124" s="215" t="s">
        <v>889</v>
      </c>
      <c r="G124" s="216" t="s">
        <v>882</v>
      </c>
      <c r="H124" s="216" t="s">
        <v>890</v>
      </c>
      <c r="I124" s="216"/>
      <c r="J124" s="3"/>
      <c r="K124" s="1"/>
      <c r="L124" s="1"/>
      <c r="M124" s="1">
        <v>0.5</v>
      </c>
      <c r="N124" s="1"/>
      <c r="O124" s="1"/>
      <c r="P124" s="1"/>
      <c r="Q124" s="1">
        <f t="shared" si="10"/>
        <v>0.5</v>
      </c>
      <c r="R124" s="16">
        <f t="shared" si="12"/>
        <v>3</v>
      </c>
      <c r="S124" s="18">
        <f t="shared" si="11"/>
        <v>0</v>
      </c>
      <c r="T124" s="18">
        <f t="shared" si="13"/>
        <v>15</v>
      </c>
      <c r="U124" s="1"/>
      <c r="V124" s="1"/>
      <c r="W124" s="1"/>
      <c r="X124" s="1"/>
      <c r="Y124" s="5"/>
    </row>
    <row r="125" spans="1:25" ht="15" customHeight="1" x14ac:dyDescent="0.2">
      <c r="A125" s="1">
        <v>123</v>
      </c>
      <c r="B125" s="22" t="s">
        <v>558</v>
      </c>
      <c r="C125" s="2"/>
      <c r="D125" s="2"/>
      <c r="E125" s="2"/>
      <c r="F125" s="215" t="s">
        <v>889</v>
      </c>
      <c r="G125" s="216" t="s">
        <v>882</v>
      </c>
      <c r="H125" s="216" t="s">
        <v>890</v>
      </c>
      <c r="I125" s="216"/>
      <c r="J125" s="3"/>
      <c r="K125" s="1"/>
      <c r="L125" s="1"/>
      <c r="M125" s="1">
        <v>0.5</v>
      </c>
      <c r="N125" s="1"/>
      <c r="O125" s="1"/>
      <c r="P125" s="1"/>
      <c r="Q125" s="1">
        <f t="shared" si="10"/>
        <v>0.5</v>
      </c>
      <c r="R125" s="16">
        <f t="shared" si="12"/>
        <v>3.5</v>
      </c>
      <c r="S125" s="18">
        <f t="shared" si="11"/>
        <v>1</v>
      </c>
      <c r="T125" s="18">
        <f t="shared" si="13"/>
        <v>15</v>
      </c>
      <c r="U125" s="1"/>
      <c r="V125" s="1"/>
      <c r="W125" s="1"/>
      <c r="X125" s="1"/>
      <c r="Y125" s="5"/>
    </row>
    <row r="126" spans="1:25" ht="15" customHeight="1" x14ac:dyDescent="0.2">
      <c r="A126" s="1">
        <v>124</v>
      </c>
      <c r="B126" s="22" t="s">
        <v>559</v>
      </c>
      <c r="C126" s="2"/>
      <c r="D126" s="2"/>
      <c r="E126" s="2"/>
      <c r="F126" s="215" t="s">
        <v>891</v>
      </c>
      <c r="G126" s="216" t="s">
        <v>880</v>
      </c>
      <c r="H126" s="216" t="s">
        <v>892</v>
      </c>
      <c r="I126" s="216"/>
      <c r="J126" s="3"/>
      <c r="K126" s="1"/>
      <c r="L126" s="1"/>
      <c r="M126" s="1">
        <v>0.5</v>
      </c>
      <c r="N126" s="1"/>
      <c r="O126" s="1"/>
      <c r="P126" s="1"/>
      <c r="Q126" s="1">
        <f t="shared" si="10"/>
        <v>0.5</v>
      </c>
      <c r="R126" s="16">
        <f t="shared" si="12"/>
        <v>0.5</v>
      </c>
      <c r="S126" s="18">
        <f t="shared" si="11"/>
        <v>0</v>
      </c>
      <c r="T126" s="18">
        <f t="shared" si="13"/>
        <v>16</v>
      </c>
      <c r="U126" s="1"/>
      <c r="V126" s="1"/>
      <c r="W126" s="1"/>
      <c r="X126" s="1"/>
      <c r="Y126" s="5"/>
    </row>
    <row r="127" spans="1:25" ht="15" customHeight="1" x14ac:dyDescent="0.2">
      <c r="A127" s="1">
        <v>125</v>
      </c>
      <c r="B127" s="22" t="s">
        <v>560</v>
      </c>
      <c r="C127" s="2"/>
      <c r="D127" s="2"/>
      <c r="E127" s="2"/>
      <c r="F127" s="215" t="s">
        <v>891</v>
      </c>
      <c r="G127" s="216" t="s">
        <v>880</v>
      </c>
      <c r="H127" s="216" t="s">
        <v>892</v>
      </c>
      <c r="I127" s="216"/>
      <c r="J127" s="3"/>
      <c r="K127" s="1"/>
      <c r="L127" s="1"/>
      <c r="M127" s="1">
        <v>0.5</v>
      </c>
      <c r="N127" s="1"/>
      <c r="O127" s="1"/>
      <c r="P127" s="1"/>
      <c r="Q127" s="1">
        <f t="shared" si="10"/>
        <v>0.5</v>
      </c>
      <c r="R127" s="16">
        <f t="shared" si="12"/>
        <v>1</v>
      </c>
      <c r="S127" s="18">
        <f t="shared" si="11"/>
        <v>0</v>
      </c>
      <c r="T127" s="18">
        <f t="shared" si="13"/>
        <v>16</v>
      </c>
      <c r="U127" s="1"/>
      <c r="V127" s="1"/>
      <c r="W127" s="1"/>
      <c r="X127" s="1"/>
      <c r="Y127" s="5"/>
    </row>
    <row r="128" spans="1:25" ht="15" customHeight="1" x14ac:dyDescent="0.2">
      <c r="A128" s="1">
        <v>126</v>
      </c>
      <c r="B128" s="22" t="s">
        <v>633</v>
      </c>
      <c r="C128" s="2"/>
      <c r="D128" s="2"/>
      <c r="E128" s="2"/>
      <c r="F128" s="215" t="s">
        <v>891</v>
      </c>
      <c r="G128" s="216" t="s">
        <v>880</v>
      </c>
      <c r="H128" s="216" t="s">
        <v>892</v>
      </c>
      <c r="I128" s="216"/>
      <c r="J128" s="3"/>
      <c r="K128" s="1"/>
      <c r="L128" s="1"/>
      <c r="M128" s="1">
        <v>0.5</v>
      </c>
      <c r="N128" s="1"/>
      <c r="O128" s="1"/>
      <c r="P128" s="1"/>
      <c r="Q128" s="1">
        <f t="shared" si="10"/>
        <v>0.5</v>
      </c>
      <c r="R128" s="16">
        <f t="shared" si="12"/>
        <v>1.5</v>
      </c>
      <c r="S128" s="18">
        <f t="shared" si="11"/>
        <v>0</v>
      </c>
      <c r="T128" s="18">
        <f t="shared" si="13"/>
        <v>16</v>
      </c>
      <c r="U128" s="1"/>
      <c r="V128" s="1"/>
      <c r="W128" s="1"/>
      <c r="X128" s="1"/>
      <c r="Y128" s="5"/>
    </row>
    <row r="129" spans="1:25" ht="15" customHeight="1" x14ac:dyDescent="0.2">
      <c r="A129" s="1">
        <v>127</v>
      </c>
      <c r="B129" s="22" t="s">
        <v>634</v>
      </c>
      <c r="C129" s="2"/>
      <c r="D129" s="2"/>
      <c r="E129" s="2"/>
      <c r="F129" s="215" t="s">
        <v>891</v>
      </c>
      <c r="G129" s="216" t="s">
        <v>880</v>
      </c>
      <c r="H129" s="216" t="s">
        <v>892</v>
      </c>
      <c r="I129" s="216"/>
      <c r="J129" s="3"/>
      <c r="K129" s="1"/>
      <c r="L129" s="1"/>
      <c r="M129" s="1">
        <v>0.5</v>
      </c>
      <c r="N129" s="1"/>
      <c r="O129" s="1"/>
      <c r="P129" s="1"/>
      <c r="Q129" s="1">
        <f t="shared" si="10"/>
        <v>0.5</v>
      </c>
      <c r="R129" s="16">
        <f t="shared" si="12"/>
        <v>2</v>
      </c>
      <c r="S129" s="18">
        <f t="shared" si="11"/>
        <v>0</v>
      </c>
      <c r="T129" s="18">
        <f t="shared" si="13"/>
        <v>16</v>
      </c>
      <c r="U129" s="1"/>
      <c r="V129" s="1"/>
      <c r="W129" s="1"/>
      <c r="X129" s="1"/>
      <c r="Y129" s="5"/>
    </row>
    <row r="130" spans="1:25" ht="15" customHeight="1" x14ac:dyDescent="0.2">
      <c r="A130" s="1">
        <v>128</v>
      </c>
      <c r="B130" s="22" t="s">
        <v>640</v>
      </c>
      <c r="C130" s="2"/>
      <c r="D130" s="2"/>
      <c r="E130" s="2"/>
      <c r="F130" s="215" t="s">
        <v>891</v>
      </c>
      <c r="G130" s="216" t="s">
        <v>880</v>
      </c>
      <c r="H130" s="216" t="s">
        <v>892</v>
      </c>
      <c r="I130" s="216"/>
      <c r="J130" s="3"/>
      <c r="K130" s="1"/>
      <c r="L130" s="1"/>
      <c r="M130" s="1">
        <v>0.5</v>
      </c>
      <c r="N130" s="1"/>
      <c r="O130" s="1"/>
      <c r="P130" s="1"/>
      <c r="Q130" s="1">
        <f t="shared" si="10"/>
        <v>0.5</v>
      </c>
      <c r="R130" s="16">
        <f t="shared" si="12"/>
        <v>2.5</v>
      </c>
      <c r="S130" s="18">
        <f t="shared" si="11"/>
        <v>0</v>
      </c>
      <c r="T130" s="18">
        <f t="shared" si="13"/>
        <v>16</v>
      </c>
      <c r="U130" s="1"/>
      <c r="V130" s="1"/>
      <c r="W130" s="1"/>
      <c r="X130" s="1"/>
      <c r="Y130" s="5"/>
    </row>
    <row r="131" spans="1:25" ht="15" customHeight="1" x14ac:dyDescent="0.2">
      <c r="A131" s="1">
        <v>129</v>
      </c>
      <c r="B131" s="22" t="s">
        <v>635</v>
      </c>
      <c r="C131" s="2"/>
      <c r="D131" s="2"/>
      <c r="E131" s="2"/>
      <c r="F131" s="215" t="s">
        <v>891</v>
      </c>
      <c r="G131" s="216" t="s">
        <v>880</v>
      </c>
      <c r="H131" s="216" t="s">
        <v>892</v>
      </c>
      <c r="I131" s="216"/>
      <c r="J131" s="3"/>
      <c r="K131" s="1"/>
      <c r="L131" s="1"/>
      <c r="M131" s="1">
        <v>0.5</v>
      </c>
      <c r="N131" s="1"/>
      <c r="O131" s="1"/>
      <c r="P131" s="1"/>
      <c r="Q131" s="1">
        <f t="shared" si="10"/>
        <v>0.5</v>
      </c>
      <c r="R131" s="16">
        <f t="shared" si="12"/>
        <v>3</v>
      </c>
      <c r="S131" s="18">
        <f t="shared" si="11"/>
        <v>0</v>
      </c>
      <c r="T131" s="18">
        <f t="shared" si="13"/>
        <v>16</v>
      </c>
      <c r="U131" s="1"/>
      <c r="V131" s="1"/>
      <c r="W131" s="1"/>
      <c r="X131" s="1"/>
      <c r="Y131" s="5"/>
    </row>
    <row r="132" spans="1:25" ht="15" customHeight="1" x14ac:dyDescent="0.2">
      <c r="A132" s="1">
        <v>130</v>
      </c>
      <c r="B132" s="22" t="s">
        <v>660</v>
      </c>
      <c r="C132" s="2"/>
      <c r="D132" s="2"/>
      <c r="E132" s="2"/>
      <c r="F132" s="215" t="s">
        <v>891</v>
      </c>
      <c r="G132" s="216" t="s">
        <v>880</v>
      </c>
      <c r="H132" s="216" t="s">
        <v>892</v>
      </c>
      <c r="I132" s="216"/>
      <c r="J132" s="3"/>
      <c r="K132" s="1"/>
      <c r="L132" s="1"/>
      <c r="M132" s="1">
        <v>0.5</v>
      </c>
      <c r="N132" s="1"/>
      <c r="O132" s="1"/>
      <c r="P132" s="1"/>
      <c r="Q132" s="1">
        <f t="shared" ref="Q132:Q195" si="14">SUM(K132:P132)</f>
        <v>0.5</v>
      </c>
      <c r="R132" s="16">
        <f t="shared" si="12"/>
        <v>3.5</v>
      </c>
      <c r="S132" s="18">
        <f t="shared" ref="S132:S195" si="15">IF(R132-R133&gt;0,1,0)</f>
        <v>1</v>
      </c>
      <c r="T132" s="18">
        <f t="shared" si="13"/>
        <v>16</v>
      </c>
      <c r="U132" s="1"/>
      <c r="V132" s="1"/>
      <c r="W132" s="1"/>
      <c r="X132" s="1"/>
      <c r="Y132" s="5"/>
    </row>
    <row r="133" spans="1:25" ht="15" customHeight="1" x14ac:dyDescent="0.2">
      <c r="A133" s="1">
        <v>131</v>
      </c>
      <c r="B133" s="22" t="s">
        <v>695</v>
      </c>
      <c r="C133" s="2"/>
      <c r="D133" s="2"/>
      <c r="E133" s="2"/>
      <c r="F133" s="215" t="s">
        <v>891</v>
      </c>
      <c r="G133" s="216" t="s">
        <v>881</v>
      </c>
      <c r="H133" s="216" t="s">
        <v>892</v>
      </c>
      <c r="I133" s="216"/>
      <c r="J133" s="3"/>
      <c r="K133" s="1"/>
      <c r="L133" s="1"/>
      <c r="M133" s="1">
        <v>0.5</v>
      </c>
      <c r="N133" s="1"/>
      <c r="O133" s="1"/>
      <c r="P133" s="1"/>
      <c r="Q133" s="1">
        <f t="shared" si="14"/>
        <v>0.5</v>
      </c>
      <c r="R133" s="16">
        <f t="shared" ref="R133:R196" si="16">IF(AND(R132&lt;3.5,R132+Q133&lt;=4.2),Q133+R132,Q133)</f>
        <v>0.5</v>
      </c>
      <c r="S133" s="18">
        <f t="shared" si="15"/>
        <v>0</v>
      </c>
      <c r="T133" s="18">
        <f t="shared" ref="T133:T196" si="17">IF(S132&lt;&gt;1,T132,T132+1)</f>
        <v>17</v>
      </c>
      <c r="U133" s="1"/>
      <c r="V133" s="1"/>
      <c r="W133" s="1"/>
      <c r="X133" s="1"/>
      <c r="Y133" s="5"/>
    </row>
    <row r="134" spans="1:25" ht="15" customHeight="1" x14ac:dyDescent="0.2">
      <c r="A134" s="1">
        <v>132</v>
      </c>
      <c r="B134" s="22" t="s">
        <v>652</v>
      </c>
      <c r="C134" s="2"/>
      <c r="D134" s="2"/>
      <c r="E134" s="2"/>
      <c r="F134" s="215" t="s">
        <v>891</v>
      </c>
      <c r="G134" s="216" t="s">
        <v>881</v>
      </c>
      <c r="H134" s="216" t="s">
        <v>892</v>
      </c>
      <c r="I134" s="216"/>
      <c r="J134" s="3"/>
      <c r="K134" s="1"/>
      <c r="L134" s="1"/>
      <c r="M134" s="1">
        <v>0.5</v>
      </c>
      <c r="N134" s="1"/>
      <c r="O134" s="1"/>
      <c r="P134" s="1"/>
      <c r="Q134" s="1">
        <f t="shared" si="14"/>
        <v>0.5</v>
      </c>
      <c r="R134" s="16">
        <f t="shared" si="16"/>
        <v>1</v>
      </c>
      <c r="S134" s="18">
        <f t="shared" si="15"/>
        <v>0</v>
      </c>
      <c r="T134" s="18">
        <f t="shared" si="17"/>
        <v>17</v>
      </c>
      <c r="U134" s="1"/>
      <c r="V134" s="1"/>
      <c r="W134" s="1"/>
      <c r="X134" s="1"/>
      <c r="Y134" s="5"/>
    </row>
    <row r="135" spans="1:25" ht="15" customHeight="1" x14ac:dyDescent="0.2">
      <c r="A135" s="1">
        <v>133</v>
      </c>
      <c r="B135" s="22" t="s">
        <v>653</v>
      </c>
      <c r="C135" s="2"/>
      <c r="D135" s="2"/>
      <c r="E135" s="2"/>
      <c r="F135" s="215" t="s">
        <v>891</v>
      </c>
      <c r="G135" s="216" t="s">
        <v>881</v>
      </c>
      <c r="H135" s="216" t="s">
        <v>892</v>
      </c>
      <c r="I135" s="216"/>
      <c r="J135" s="3"/>
      <c r="K135" s="1"/>
      <c r="L135" s="1"/>
      <c r="M135" s="1">
        <v>0.5</v>
      </c>
      <c r="N135" s="1"/>
      <c r="O135" s="1"/>
      <c r="P135" s="1"/>
      <c r="Q135" s="1">
        <f t="shared" si="14"/>
        <v>0.5</v>
      </c>
      <c r="R135" s="16">
        <f t="shared" si="16"/>
        <v>1.5</v>
      </c>
      <c r="S135" s="18">
        <f t="shared" si="15"/>
        <v>0</v>
      </c>
      <c r="T135" s="18">
        <f t="shared" si="17"/>
        <v>17</v>
      </c>
      <c r="U135" s="1"/>
      <c r="V135" s="1"/>
      <c r="W135" s="1"/>
      <c r="X135" s="1"/>
      <c r="Y135" s="5"/>
    </row>
    <row r="136" spans="1:25" ht="15" customHeight="1" x14ac:dyDescent="0.2">
      <c r="A136" s="1">
        <v>134</v>
      </c>
      <c r="B136" s="22" t="s">
        <v>659</v>
      </c>
      <c r="C136" s="2"/>
      <c r="D136" s="2"/>
      <c r="E136" s="2"/>
      <c r="F136" s="215" t="s">
        <v>891</v>
      </c>
      <c r="G136" s="216" t="s">
        <v>881</v>
      </c>
      <c r="H136" s="216" t="s">
        <v>892</v>
      </c>
      <c r="I136" s="216"/>
      <c r="J136" s="3"/>
      <c r="K136" s="1"/>
      <c r="L136" s="1"/>
      <c r="M136" s="1">
        <v>0.5</v>
      </c>
      <c r="N136" s="1"/>
      <c r="O136" s="1"/>
      <c r="P136" s="1"/>
      <c r="Q136" s="1">
        <f t="shared" si="14"/>
        <v>0.5</v>
      </c>
      <c r="R136" s="16">
        <f t="shared" si="16"/>
        <v>2</v>
      </c>
      <c r="S136" s="18">
        <f t="shared" si="15"/>
        <v>0</v>
      </c>
      <c r="T136" s="18">
        <f t="shared" si="17"/>
        <v>17</v>
      </c>
      <c r="U136" s="1"/>
      <c r="V136" s="1"/>
      <c r="W136" s="1"/>
      <c r="X136" s="1"/>
      <c r="Y136" s="5"/>
    </row>
    <row r="137" spans="1:25" ht="15" customHeight="1" x14ac:dyDescent="0.2">
      <c r="A137" s="1">
        <v>135</v>
      </c>
      <c r="B137" s="22" t="s">
        <v>642</v>
      </c>
      <c r="C137" s="2"/>
      <c r="D137" s="2"/>
      <c r="E137" s="2"/>
      <c r="F137" s="215" t="s">
        <v>891</v>
      </c>
      <c r="G137" s="216" t="s">
        <v>881</v>
      </c>
      <c r="H137" s="216" t="s">
        <v>892</v>
      </c>
      <c r="I137" s="216"/>
      <c r="J137" s="3"/>
      <c r="K137" s="1"/>
      <c r="L137" s="1"/>
      <c r="M137" s="1">
        <v>0.5</v>
      </c>
      <c r="N137" s="1"/>
      <c r="O137" s="1"/>
      <c r="P137" s="1"/>
      <c r="Q137" s="1">
        <f t="shared" si="14"/>
        <v>0.5</v>
      </c>
      <c r="R137" s="16">
        <f t="shared" si="16"/>
        <v>2.5</v>
      </c>
      <c r="S137" s="18">
        <f t="shared" si="15"/>
        <v>0</v>
      </c>
      <c r="T137" s="18">
        <f t="shared" si="17"/>
        <v>17</v>
      </c>
      <c r="U137" s="1"/>
      <c r="V137" s="1"/>
      <c r="W137" s="1"/>
      <c r="X137" s="1"/>
      <c r="Y137" s="5"/>
    </row>
    <row r="138" spans="1:25" ht="15" customHeight="1" x14ac:dyDescent="0.2">
      <c r="A138" s="1">
        <v>136</v>
      </c>
      <c r="B138" s="22" t="s">
        <v>637</v>
      </c>
      <c r="C138" s="2"/>
      <c r="D138" s="2"/>
      <c r="E138" s="2"/>
      <c r="F138" s="215" t="s">
        <v>891</v>
      </c>
      <c r="G138" s="216" t="s">
        <v>881</v>
      </c>
      <c r="H138" s="216" t="s">
        <v>892</v>
      </c>
      <c r="I138" s="216"/>
      <c r="J138" s="3"/>
      <c r="K138" s="1"/>
      <c r="L138" s="1"/>
      <c r="M138" s="1">
        <v>0.5</v>
      </c>
      <c r="N138" s="1"/>
      <c r="O138" s="1"/>
      <c r="P138" s="1"/>
      <c r="Q138" s="1">
        <f t="shared" si="14"/>
        <v>0.5</v>
      </c>
      <c r="R138" s="16">
        <f t="shared" si="16"/>
        <v>3</v>
      </c>
      <c r="S138" s="18">
        <f t="shared" si="15"/>
        <v>0</v>
      </c>
      <c r="T138" s="18">
        <f t="shared" si="17"/>
        <v>17</v>
      </c>
      <c r="U138" s="1"/>
      <c r="V138" s="1"/>
      <c r="W138" s="1"/>
      <c r="X138" s="1"/>
      <c r="Y138" s="5"/>
    </row>
    <row r="139" spans="1:25" ht="15" customHeight="1" x14ac:dyDescent="0.2">
      <c r="A139" s="1">
        <v>137</v>
      </c>
      <c r="B139" s="22" t="s">
        <v>638</v>
      </c>
      <c r="C139" s="2"/>
      <c r="D139" s="2"/>
      <c r="E139" s="2"/>
      <c r="F139" s="215" t="s">
        <v>891</v>
      </c>
      <c r="G139" s="216" t="s">
        <v>881</v>
      </c>
      <c r="H139" s="216" t="s">
        <v>892</v>
      </c>
      <c r="I139" s="216"/>
      <c r="J139" s="3"/>
      <c r="K139" s="1"/>
      <c r="L139" s="1"/>
      <c r="M139" s="1">
        <v>0.5</v>
      </c>
      <c r="N139" s="1"/>
      <c r="O139" s="1"/>
      <c r="P139" s="1"/>
      <c r="Q139" s="1">
        <f t="shared" si="14"/>
        <v>0.5</v>
      </c>
      <c r="R139" s="16">
        <f t="shared" si="16"/>
        <v>3.5</v>
      </c>
      <c r="S139" s="18">
        <f t="shared" si="15"/>
        <v>1</v>
      </c>
      <c r="T139" s="18">
        <f t="shared" si="17"/>
        <v>17</v>
      </c>
      <c r="U139" s="1"/>
      <c r="V139" s="1"/>
      <c r="W139" s="1"/>
      <c r="X139" s="1"/>
      <c r="Y139" s="5"/>
    </row>
    <row r="140" spans="1:25" ht="15.75" customHeight="1" x14ac:dyDescent="0.2">
      <c r="A140" s="1">
        <v>138</v>
      </c>
      <c r="B140" s="22" t="s">
        <v>494</v>
      </c>
      <c r="C140" s="2"/>
      <c r="D140" s="2"/>
      <c r="E140" s="2"/>
      <c r="F140" s="215" t="s">
        <v>891</v>
      </c>
      <c r="G140" s="216" t="s">
        <v>882</v>
      </c>
      <c r="H140" s="216" t="s">
        <v>892</v>
      </c>
      <c r="I140" s="216"/>
      <c r="J140" s="3"/>
      <c r="K140" s="1"/>
      <c r="L140" s="1"/>
      <c r="M140" s="1">
        <v>2</v>
      </c>
      <c r="N140" s="1"/>
      <c r="O140" s="1"/>
      <c r="P140" s="1"/>
      <c r="Q140" s="1">
        <f t="shared" si="14"/>
        <v>2</v>
      </c>
      <c r="R140" s="16">
        <f t="shared" si="16"/>
        <v>2</v>
      </c>
      <c r="S140" s="18">
        <f t="shared" si="15"/>
        <v>0</v>
      </c>
      <c r="T140" s="18">
        <f t="shared" si="17"/>
        <v>18</v>
      </c>
      <c r="U140" s="1"/>
      <c r="V140" s="1"/>
      <c r="W140" s="1"/>
      <c r="X140" s="1"/>
      <c r="Y140" s="5"/>
    </row>
    <row r="141" spans="1:25" ht="15" customHeight="1" x14ac:dyDescent="0.2">
      <c r="A141" s="1">
        <v>139</v>
      </c>
      <c r="B141" s="22" t="s">
        <v>495</v>
      </c>
      <c r="C141" s="2"/>
      <c r="D141" s="2"/>
      <c r="E141" s="2"/>
      <c r="F141" s="215" t="s">
        <v>891</v>
      </c>
      <c r="G141" s="216" t="s">
        <v>882</v>
      </c>
      <c r="H141" s="216" t="s">
        <v>892</v>
      </c>
      <c r="I141" s="216"/>
      <c r="J141" s="3"/>
      <c r="K141" s="1"/>
      <c r="L141" s="1"/>
      <c r="M141" s="1">
        <v>2</v>
      </c>
      <c r="N141" s="1"/>
      <c r="O141" s="1"/>
      <c r="P141" s="1"/>
      <c r="Q141" s="1">
        <f t="shared" si="14"/>
        <v>2</v>
      </c>
      <c r="R141" s="16">
        <f t="shared" si="16"/>
        <v>4</v>
      </c>
      <c r="S141" s="18">
        <f t="shared" si="15"/>
        <v>1</v>
      </c>
      <c r="T141" s="18">
        <f t="shared" si="17"/>
        <v>18</v>
      </c>
      <c r="U141" s="1"/>
      <c r="V141" s="1"/>
      <c r="W141" s="1"/>
      <c r="X141" s="1"/>
      <c r="Y141" s="5"/>
    </row>
    <row r="142" spans="1:25" ht="15" customHeight="1" x14ac:dyDescent="0.2">
      <c r="A142" s="1">
        <v>140</v>
      </c>
      <c r="B142" s="22" t="s">
        <v>496</v>
      </c>
      <c r="C142" s="2"/>
      <c r="D142" s="2"/>
      <c r="E142" s="2"/>
      <c r="F142" s="215"/>
      <c r="G142" s="216"/>
      <c r="H142" s="216"/>
      <c r="I142" s="216"/>
      <c r="J142" s="3"/>
      <c r="K142" s="1"/>
      <c r="L142" s="1"/>
      <c r="M142" s="1">
        <v>2</v>
      </c>
      <c r="N142" s="1"/>
      <c r="O142" s="1"/>
      <c r="P142" s="1"/>
      <c r="Q142" s="1">
        <f t="shared" si="14"/>
        <v>2</v>
      </c>
      <c r="R142" s="16">
        <f t="shared" si="16"/>
        <v>2</v>
      </c>
      <c r="S142" s="18">
        <f t="shared" si="15"/>
        <v>0</v>
      </c>
      <c r="T142" s="18">
        <f t="shared" si="17"/>
        <v>19</v>
      </c>
      <c r="U142" s="1"/>
      <c r="V142" s="1"/>
      <c r="W142" s="1"/>
      <c r="X142" s="1"/>
      <c r="Y142" s="5"/>
    </row>
    <row r="143" spans="1:25" ht="15" customHeight="1" x14ac:dyDescent="0.2">
      <c r="A143" s="1">
        <v>141</v>
      </c>
      <c r="B143" s="22" t="s">
        <v>497</v>
      </c>
      <c r="C143" s="2"/>
      <c r="D143" s="2"/>
      <c r="E143" s="2"/>
      <c r="F143" s="215"/>
      <c r="G143" s="216"/>
      <c r="H143" s="216"/>
      <c r="I143" s="216"/>
      <c r="J143" s="3"/>
      <c r="K143" s="1"/>
      <c r="L143" s="1"/>
      <c r="M143" s="1">
        <v>2</v>
      </c>
      <c r="N143" s="1"/>
      <c r="O143" s="1"/>
      <c r="P143" s="1"/>
      <c r="Q143" s="1">
        <f t="shared" si="14"/>
        <v>2</v>
      </c>
      <c r="R143" s="16">
        <f t="shared" si="16"/>
        <v>4</v>
      </c>
      <c r="S143" s="18">
        <f t="shared" si="15"/>
        <v>1</v>
      </c>
      <c r="T143" s="18">
        <f t="shared" si="17"/>
        <v>19</v>
      </c>
      <c r="U143" s="1"/>
      <c r="V143" s="1"/>
      <c r="W143" s="1"/>
      <c r="X143" s="1"/>
      <c r="Y143" s="5"/>
    </row>
    <row r="144" spans="1:25" ht="15" customHeight="1" x14ac:dyDescent="0.2">
      <c r="A144" s="1">
        <v>142</v>
      </c>
      <c r="B144" s="22" t="s">
        <v>498</v>
      </c>
      <c r="C144" s="2"/>
      <c r="D144" s="2"/>
      <c r="E144" s="2"/>
      <c r="F144" s="215"/>
      <c r="G144" s="216"/>
      <c r="H144" s="216"/>
      <c r="I144" s="216"/>
      <c r="J144" s="3"/>
      <c r="K144" s="1"/>
      <c r="L144" s="1"/>
      <c r="M144" s="1">
        <v>2</v>
      </c>
      <c r="N144" s="1"/>
      <c r="O144" s="1"/>
      <c r="P144" s="1"/>
      <c r="Q144" s="1">
        <f t="shared" si="14"/>
        <v>2</v>
      </c>
      <c r="R144" s="16">
        <f t="shared" si="16"/>
        <v>2</v>
      </c>
      <c r="S144" s="18">
        <f t="shared" si="15"/>
        <v>0</v>
      </c>
      <c r="T144" s="18">
        <f t="shared" si="17"/>
        <v>20</v>
      </c>
      <c r="U144" s="1"/>
      <c r="V144" s="1"/>
      <c r="W144" s="1"/>
      <c r="X144" s="1"/>
      <c r="Y144" s="5"/>
    </row>
    <row r="145" spans="1:26" ht="15" customHeight="1" x14ac:dyDescent="0.2">
      <c r="A145" s="1">
        <v>143</v>
      </c>
      <c r="B145" s="22" t="s">
        <v>499</v>
      </c>
      <c r="C145" s="2"/>
      <c r="D145" s="2"/>
      <c r="E145" s="2"/>
      <c r="F145" s="215"/>
      <c r="G145" s="216"/>
      <c r="H145" s="216"/>
      <c r="I145" s="216"/>
      <c r="J145" s="3"/>
      <c r="K145" s="1"/>
      <c r="L145" s="1"/>
      <c r="M145" s="1">
        <v>2</v>
      </c>
      <c r="N145" s="1"/>
      <c r="O145" s="1"/>
      <c r="P145" s="1"/>
      <c r="Q145" s="1">
        <f t="shared" si="14"/>
        <v>2</v>
      </c>
      <c r="R145" s="16">
        <f t="shared" si="16"/>
        <v>4</v>
      </c>
      <c r="S145" s="18">
        <f t="shared" si="15"/>
        <v>1</v>
      </c>
      <c r="T145" s="18">
        <f t="shared" si="17"/>
        <v>20</v>
      </c>
      <c r="U145" s="1"/>
      <c r="V145" s="1"/>
      <c r="W145" s="1"/>
      <c r="X145" s="1"/>
    </row>
    <row r="146" spans="1:26" ht="15" customHeight="1" x14ac:dyDescent="0.2">
      <c r="A146" s="1">
        <v>144</v>
      </c>
      <c r="B146" s="22" t="s">
        <v>500</v>
      </c>
      <c r="C146" s="2"/>
      <c r="D146" s="2"/>
      <c r="E146" s="2"/>
      <c r="F146" s="215"/>
      <c r="G146" s="216"/>
      <c r="H146" s="216"/>
      <c r="I146" s="216"/>
      <c r="J146" s="3"/>
      <c r="K146" s="1"/>
      <c r="L146" s="1"/>
      <c r="M146" s="1">
        <v>2</v>
      </c>
      <c r="N146" s="1"/>
      <c r="O146" s="1"/>
      <c r="P146" s="1"/>
      <c r="Q146" s="1">
        <f t="shared" si="14"/>
        <v>2</v>
      </c>
      <c r="R146" s="16">
        <f t="shared" si="16"/>
        <v>2</v>
      </c>
      <c r="S146" s="18">
        <f t="shared" si="15"/>
        <v>0</v>
      </c>
      <c r="T146" s="18">
        <f t="shared" si="17"/>
        <v>21</v>
      </c>
      <c r="U146" s="1"/>
      <c r="V146" s="1"/>
      <c r="W146" s="1"/>
      <c r="X146" s="1"/>
    </row>
    <row r="147" spans="1:26" ht="15" customHeight="1" x14ac:dyDescent="0.2">
      <c r="A147" s="1">
        <v>145</v>
      </c>
      <c r="B147" s="22" t="s">
        <v>687</v>
      </c>
      <c r="C147" s="2"/>
      <c r="D147" s="2"/>
      <c r="E147" s="2"/>
      <c r="F147" s="215"/>
      <c r="G147" s="216"/>
      <c r="H147" s="216"/>
      <c r="I147" s="216"/>
      <c r="J147" s="3"/>
      <c r="K147" s="1"/>
      <c r="L147" s="1"/>
      <c r="M147" s="1">
        <v>2</v>
      </c>
      <c r="N147" s="1"/>
      <c r="O147" s="1"/>
      <c r="P147" s="1"/>
      <c r="Q147" s="1">
        <f t="shared" si="14"/>
        <v>2</v>
      </c>
      <c r="R147" s="16">
        <f t="shared" si="16"/>
        <v>4</v>
      </c>
      <c r="S147" s="18">
        <f t="shared" si="15"/>
        <v>1</v>
      </c>
      <c r="T147" s="18">
        <f t="shared" si="17"/>
        <v>21</v>
      </c>
      <c r="U147" s="1"/>
      <c r="V147" s="1"/>
      <c r="W147" s="1"/>
      <c r="X147" s="1"/>
    </row>
    <row r="148" spans="1:26" ht="15" customHeight="1" x14ac:dyDescent="0.2">
      <c r="A148" s="1">
        <v>146</v>
      </c>
      <c r="B148" s="22" t="s">
        <v>688</v>
      </c>
      <c r="C148" s="2"/>
      <c r="D148" s="2"/>
      <c r="E148" s="2"/>
      <c r="F148" s="215"/>
      <c r="G148" s="216"/>
      <c r="H148" s="216"/>
      <c r="I148" s="216"/>
      <c r="J148" s="3"/>
      <c r="K148" s="1"/>
      <c r="L148" s="1"/>
      <c r="M148" s="1">
        <v>2</v>
      </c>
      <c r="N148" s="1"/>
      <c r="O148" s="1"/>
      <c r="P148" s="1"/>
      <c r="Q148" s="1">
        <f t="shared" si="14"/>
        <v>2</v>
      </c>
      <c r="R148" s="16">
        <f t="shared" si="16"/>
        <v>2</v>
      </c>
      <c r="S148" s="18">
        <f t="shared" si="15"/>
        <v>0</v>
      </c>
      <c r="T148" s="18">
        <f t="shared" si="17"/>
        <v>22</v>
      </c>
      <c r="U148" s="1"/>
      <c r="V148" s="1"/>
      <c r="W148" s="1"/>
      <c r="X148" s="1"/>
    </row>
    <row r="149" spans="1:26" ht="15" customHeight="1" x14ac:dyDescent="0.2">
      <c r="A149" s="1">
        <v>147</v>
      </c>
      <c r="B149" s="22" t="s">
        <v>504</v>
      </c>
      <c r="C149" s="2"/>
      <c r="D149" s="2"/>
      <c r="E149" s="2"/>
      <c r="F149" s="215"/>
      <c r="G149" s="216"/>
      <c r="H149" s="216"/>
      <c r="I149" s="216"/>
      <c r="J149" s="3"/>
      <c r="K149" s="1"/>
      <c r="L149" s="1"/>
      <c r="M149" s="1">
        <v>2</v>
      </c>
      <c r="N149" s="1"/>
      <c r="O149" s="1"/>
      <c r="P149" s="1"/>
      <c r="Q149" s="1">
        <f t="shared" si="14"/>
        <v>2</v>
      </c>
      <c r="R149" s="16">
        <f t="shared" si="16"/>
        <v>4</v>
      </c>
      <c r="S149" s="18">
        <f t="shared" si="15"/>
        <v>1</v>
      </c>
      <c r="T149" s="18">
        <f t="shared" si="17"/>
        <v>22</v>
      </c>
      <c r="U149" s="1"/>
      <c r="V149" s="1"/>
      <c r="W149" s="1"/>
      <c r="X149" s="1"/>
    </row>
    <row r="150" spans="1:26" ht="15" customHeight="1" x14ac:dyDescent="0.2">
      <c r="A150" s="1">
        <v>148</v>
      </c>
      <c r="B150" s="22" t="s">
        <v>501</v>
      </c>
      <c r="C150" s="2"/>
      <c r="D150" s="2"/>
      <c r="E150" s="2"/>
      <c r="F150" s="215"/>
      <c r="G150" s="216"/>
      <c r="H150" s="216"/>
      <c r="I150" s="216"/>
      <c r="J150" s="3"/>
      <c r="K150" s="1"/>
      <c r="L150" s="1"/>
      <c r="M150" s="1">
        <v>2</v>
      </c>
      <c r="N150" s="1"/>
      <c r="O150" s="1"/>
      <c r="P150" s="1"/>
      <c r="Q150" s="1">
        <f t="shared" si="14"/>
        <v>2</v>
      </c>
      <c r="R150" s="16">
        <f t="shared" si="16"/>
        <v>2</v>
      </c>
      <c r="S150" s="18">
        <f t="shared" si="15"/>
        <v>0</v>
      </c>
      <c r="T150" s="18">
        <f t="shared" si="17"/>
        <v>23</v>
      </c>
      <c r="U150" s="1"/>
      <c r="V150" s="1"/>
      <c r="W150" s="1"/>
      <c r="X150" s="1"/>
    </row>
    <row r="151" spans="1:26" ht="15" customHeight="1" x14ac:dyDescent="0.2">
      <c r="A151" s="1">
        <v>149</v>
      </c>
      <c r="B151" s="22" t="s">
        <v>583</v>
      </c>
      <c r="C151" s="2"/>
      <c r="D151" s="2"/>
      <c r="E151" s="2"/>
      <c r="F151" s="215"/>
      <c r="G151" s="216"/>
      <c r="H151" s="216"/>
      <c r="I151" s="216"/>
      <c r="J151" s="3"/>
      <c r="K151" s="1"/>
      <c r="L151" s="1"/>
      <c r="M151" s="1">
        <v>2</v>
      </c>
      <c r="N151" s="1"/>
      <c r="O151" s="1"/>
      <c r="P151" s="1"/>
      <c r="Q151" s="1">
        <f t="shared" si="14"/>
        <v>2</v>
      </c>
      <c r="R151" s="16">
        <f t="shared" si="16"/>
        <v>4</v>
      </c>
      <c r="S151" s="18">
        <f t="shared" si="15"/>
        <v>1</v>
      </c>
      <c r="T151" s="18">
        <f t="shared" si="17"/>
        <v>23</v>
      </c>
      <c r="U151" s="1"/>
      <c r="V151" s="1"/>
      <c r="W151" s="1"/>
      <c r="X151" s="1"/>
    </row>
    <row r="152" spans="1:26" ht="15" customHeight="1" x14ac:dyDescent="0.2">
      <c r="A152" s="1">
        <v>150</v>
      </c>
      <c r="B152" s="22" t="s">
        <v>582</v>
      </c>
      <c r="C152" s="2"/>
      <c r="D152" s="2"/>
      <c r="E152" s="2"/>
      <c r="F152" s="215"/>
      <c r="G152" s="216"/>
      <c r="H152" s="216"/>
      <c r="I152" s="216"/>
      <c r="J152" s="3"/>
      <c r="K152" s="1"/>
      <c r="L152" s="1"/>
      <c r="M152" s="1">
        <v>2</v>
      </c>
      <c r="N152" s="1"/>
      <c r="O152" s="1"/>
      <c r="P152" s="1"/>
      <c r="Q152" s="1">
        <f t="shared" si="14"/>
        <v>2</v>
      </c>
      <c r="R152" s="16">
        <f t="shared" si="16"/>
        <v>2</v>
      </c>
      <c r="S152" s="18">
        <f t="shared" si="15"/>
        <v>0</v>
      </c>
      <c r="T152" s="18">
        <f t="shared" si="17"/>
        <v>24</v>
      </c>
      <c r="U152" s="1"/>
      <c r="V152" s="1"/>
      <c r="W152" s="1"/>
      <c r="X152" s="1"/>
    </row>
    <row r="153" spans="1:26" ht="15" customHeight="1" x14ac:dyDescent="0.2">
      <c r="A153" s="1">
        <v>151</v>
      </c>
      <c r="B153" s="22" t="s">
        <v>505</v>
      </c>
      <c r="C153" s="2"/>
      <c r="D153" s="2"/>
      <c r="E153" s="2"/>
      <c r="F153" s="215"/>
      <c r="G153" s="216"/>
      <c r="H153" s="216"/>
      <c r="I153" s="216"/>
      <c r="J153" s="3"/>
      <c r="K153" s="1"/>
      <c r="L153" s="1"/>
      <c r="M153" s="1">
        <v>2</v>
      </c>
      <c r="N153" s="1"/>
      <c r="O153" s="1"/>
      <c r="P153" s="1"/>
      <c r="Q153" s="1">
        <f t="shared" si="14"/>
        <v>2</v>
      </c>
      <c r="R153" s="16">
        <f t="shared" si="16"/>
        <v>4</v>
      </c>
      <c r="S153" s="18">
        <f t="shared" si="15"/>
        <v>1</v>
      </c>
      <c r="T153" s="18">
        <f t="shared" si="17"/>
        <v>24</v>
      </c>
      <c r="U153" s="1"/>
      <c r="V153" s="1"/>
      <c r="W153" s="1"/>
      <c r="X153" s="1"/>
    </row>
    <row r="154" spans="1:26" ht="15" customHeight="1" x14ac:dyDescent="0.2">
      <c r="A154" s="1">
        <v>152</v>
      </c>
      <c r="B154" s="22" t="s">
        <v>507</v>
      </c>
      <c r="C154" s="2"/>
      <c r="D154" s="2"/>
      <c r="E154" s="2"/>
      <c r="F154" s="215"/>
      <c r="G154" s="216"/>
      <c r="H154" s="216"/>
      <c r="I154" s="216"/>
      <c r="J154" s="3"/>
      <c r="K154" s="1"/>
      <c r="L154" s="1"/>
      <c r="M154" s="1">
        <v>2</v>
      </c>
      <c r="N154" s="1"/>
      <c r="O154" s="1"/>
      <c r="P154" s="1"/>
      <c r="Q154" s="1">
        <f t="shared" si="14"/>
        <v>2</v>
      </c>
      <c r="R154" s="16">
        <f t="shared" si="16"/>
        <v>2</v>
      </c>
      <c r="S154" s="18">
        <f t="shared" si="15"/>
        <v>0</v>
      </c>
      <c r="T154" s="18">
        <f t="shared" si="17"/>
        <v>25</v>
      </c>
      <c r="U154" s="1"/>
      <c r="V154" s="1"/>
      <c r="W154" s="1"/>
      <c r="X154" s="1"/>
    </row>
    <row r="155" spans="1:26" ht="15" customHeight="1" x14ac:dyDescent="0.2">
      <c r="A155" s="1">
        <v>153</v>
      </c>
      <c r="B155" s="22" t="s">
        <v>510</v>
      </c>
      <c r="C155" s="2"/>
      <c r="D155" s="2"/>
      <c r="E155" s="2"/>
      <c r="F155" s="215"/>
      <c r="G155" s="216"/>
      <c r="H155" s="216"/>
      <c r="I155" s="216"/>
      <c r="J155" s="3"/>
      <c r="K155" s="1"/>
      <c r="L155" s="1"/>
      <c r="M155" s="1">
        <v>2</v>
      </c>
      <c r="N155" s="1"/>
      <c r="O155" s="1"/>
      <c r="P155" s="1"/>
      <c r="Q155" s="1">
        <f t="shared" si="14"/>
        <v>2</v>
      </c>
      <c r="R155" s="16">
        <f t="shared" si="16"/>
        <v>4</v>
      </c>
      <c r="S155" s="18">
        <f t="shared" si="15"/>
        <v>1</v>
      </c>
      <c r="T155" s="18">
        <f t="shared" si="17"/>
        <v>25</v>
      </c>
      <c r="U155" s="1"/>
      <c r="V155" s="1"/>
      <c r="W155" s="1"/>
      <c r="X155" s="1"/>
    </row>
    <row r="156" spans="1:26" ht="15" customHeight="1" x14ac:dyDescent="0.2">
      <c r="A156" s="1">
        <v>154</v>
      </c>
      <c r="B156" s="22" t="s">
        <v>509</v>
      </c>
      <c r="C156" s="2"/>
      <c r="D156" s="2"/>
      <c r="E156" s="2"/>
      <c r="F156" s="215"/>
      <c r="G156" s="216"/>
      <c r="H156" s="216"/>
      <c r="I156" s="216"/>
      <c r="J156" s="3"/>
      <c r="K156" s="1"/>
      <c r="L156" s="1"/>
      <c r="M156" s="1">
        <v>2</v>
      </c>
      <c r="N156" s="1"/>
      <c r="O156" s="1"/>
      <c r="P156" s="1"/>
      <c r="Q156" s="1">
        <f t="shared" si="14"/>
        <v>2</v>
      </c>
      <c r="R156" s="16">
        <f t="shared" si="16"/>
        <v>2</v>
      </c>
      <c r="S156" s="18">
        <f t="shared" si="15"/>
        <v>0</v>
      </c>
      <c r="T156" s="18">
        <f t="shared" si="17"/>
        <v>26</v>
      </c>
      <c r="U156" s="1"/>
      <c r="V156" s="1"/>
      <c r="W156" s="1"/>
      <c r="X156" s="1"/>
    </row>
    <row r="157" spans="1:26" ht="15" customHeight="1" x14ac:dyDescent="0.2">
      <c r="A157" s="1">
        <v>155</v>
      </c>
      <c r="B157" s="22" t="s">
        <v>508</v>
      </c>
      <c r="C157" s="2"/>
      <c r="D157" s="2"/>
      <c r="E157" s="2"/>
      <c r="F157" s="215"/>
      <c r="G157" s="216"/>
      <c r="H157" s="216"/>
      <c r="I157" s="216"/>
      <c r="J157" s="3"/>
      <c r="K157" s="1"/>
      <c r="L157" s="1"/>
      <c r="M157" s="1">
        <v>2</v>
      </c>
      <c r="N157" s="1"/>
      <c r="O157" s="1"/>
      <c r="P157" s="1"/>
      <c r="Q157" s="1">
        <f t="shared" si="14"/>
        <v>2</v>
      </c>
      <c r="R157" s="16">
        <f t="shared" si="16"/>
        <v>4</v>
      </c>
      <c r="S157" s="18">
        <f t="shared" si="15"/>
        <v>1</v>
      </c>
      <c r="T157" s="18">
        <f t="shared" si="17"/>
        <v>26</v>
      </c>
      <c r="U157" s="1"/>
      <c r="V157" s="1"/>
      <c r="W157" s="1"/>
      <c r="X157" s="1"/>
      <c r="Z157" s="5" t="s">
        <v>771</v>
      </c>
    </row>
    <row r="158" spans="1:26" ht="15" customHeight="1" x14ac:dyDescent="0.2">
      <c r="A158" s="1">
        <v>156</v>
      </c>
      <c r="B158" s="22" t="s">
        <v>506</v>
      </c>
      <c r="C158" s="2"/>
      <c r="D158" s="2"/>
      <c r="E158" s="2"/>
      <c r="F158" s="215"/>
      <c r="G158" s="216"/>
      <c r="H158" s="216"/>
      <c r="I158" s="216"/>
      <c r="J158" s="3"/>
      <c r="K158" s="1"/>
      <c r="L158" s="1"/>
      <c r="M158" s="1">
        <v>2</v>
      </c>
      <c r="N158" s="1"/>
      <c r="O158" s="1"/>
      <c r="P158" s="1"/>
      <c r="Q158" s="1">
        <f t="shared" si="14"/>
        <v>2</v>
      </c>
      <c r="R158" s="16">
        <f t="shared" si="16"/>
        <v>2</v>
      </c>
      <c r="S158" s="18">
        <f t="shared" si="15"/>
        <v>0</v>
      </c>
      <c r="T158" s="18">
        <f t="shared" si="17"/>
        <v>27</v>
      </c>
      <c r="U158" s="1"/>
      <c r="V158" s="1"/>
      <c r="W158" s="1"/>
      <c r="X158" s="1"/>
    </row>
    <row r="159" spans="1:26" ht="15" customHeight="1" x14ac:dyDescent="0.2">
      <c r="A159" s="1">
        <v>157</v>
      </c>
      <c r="B159" s="22" t="s">
        <v>511</v>
      </c>
      <c r="C159" s="2"/>
      <c r="D159" s="2"/>
      <c r="E159" s="2"/>
      <c r="F159" s="215"/>
      <c r="G159" s="216"/>
      <c r="H159" s="216"/>
      <c r="I159" s="216"/>
      <c r="J159" s="3"/>
      <c r="K159" s="1"/>
      <c r="L159" s="1"/>
      <c r="M159" s="1">
        <v>2</v>
      </c>
      <c r="N159" s="1"/>
      <c r="O159" s="1"/>
      <c r="P159" s="1"/>
      <c r="Q159" s="1">
        <f t="shared" si="14"/>
        <v>2</v>
      </c>
      <c r="R159" s="16">
        <f t="shared" si="16"/>
        <v>4</v>
      </c>
      <c r="S159" s="18">
        <f t="shared" si="15"/>
        <v>1</v>
      </c>
      <c r="T159" s="18">
        <f t="shared" si="17"/>
        <v>27</v>
      </c>
      <c r="U159" s="1"/>
      <c r="V159" s="1"/>
      <c r="W159" s="1"/>
      <c r="X159" s="1"/>
    </row>
    <row r="160" spans="1:26" ht="15" customHeight="1" x14ac:dyDescent="0.2">
      <c r="A160" s="1">
        <v>158</v>
      </c>
      <c r="B160" s="22" t="s">
        <v>503</v>
      </c>
      <c r="C160" s="2"/>
      <c r="D160" s="2"/>
      <c r="E160" s="2"/>
      <c r="F160" s="215"/>
      <c r="G160" s="216"/>
      <c r="H160" s="216"/>
      <c r="I160" s="216"/>
      <c r="J160" s="3"/>
      <c r="K160" s="1"/>
      <c r="L160" s="1"/>
      <c r="M160" s="1">
        <v>2</v>
      </c>
      <c r="N160" s="1"/>
      <c r="O160" s="1"/>
      <c r="P160" s="1"/>
      <c r="Q160" s="1">
        <f t="shared" si="14"/>
        <v>2</v>
      </c>
      <c r="R160" s="16">
        <f t="shared" si="16"/>
        <v>2</v>
      </c>
      <c r="S160" s="18">
        <f t="shared" si="15"/>
        <v>0</v>
      </c>
      <c r="T160" s="18">
        <f t="shared" si="17"/>
        <v>28</v>
      </c>
      <c r="U160" s="1"/>
      <c r="V160" s="1"/>
      <c r="W160" s="1"/>
      <c r="X160" s="1"/>
    </row>
    <row r="161" spans="1:25" ht="15" customHeight="1" x14ac:dyDescent="0.2">
      <c r="A161" s="1">
        <v>159</v>
      </c>
      <c r="B161" s="22" t="s">
        <v>512</v>
      </c>
      <c r="C161" s="2"/>
      <c r="D161" s="2"/>
      <c r="E161" s="2"/>
      <c r="F161" s="215"/>
      <c r="G161" s="216"/>
      <c r="H161" s="216"/>
      <c r="I161" s="216"/>
      <c r="J161" s="3"/>
      <c r="K161" s="1"/>
      <c r="L161" s="1"/>
      <c r="M161" s="1">
        <v>2</v>
      </c>
      <c r="N161" s="1"/>
      <c r="O161" s="1"/>
      <c r="P161" s="1"/>
      <c r="Q161" s="1">
        <f t="shared" si="14"/>
        <v>2</v>
      </c>
      <c r="R161" s="16">
        <f t="shared" si="16"/>
        <v>4</v>
      </c>
      <c r="S161" s="18">
        <f t="shared" si="15"/>
        <v>1</v>
      </c>
      <c r="T161" s="18">
        <f t="shared" si="17"/>
        <v>28</v>
      </c>
      <c r="U161" s="1"/>
      <c r="V161" s="1"/>
      <c r="W161" s="1"/>
      <c r="X161" s="1"/>
      <c r="Y161" s="5"/>
    </row>
    <row r="162" spans="1:25" ht="15" customHeight="1" x14ac:dyDescent="0.2">
      <c r="A162" s="1">
        <v>160</v>
      </c>
      <c r="B162" s="22" t="s">
        <v>513</v>
      </c>
      <c r="C162" s="2"/>
      <c r="D162" s="2"/>
      <c r="E162" s="2"/>
      <c r="F162" s="215"/>
      <c r="G162" s="216"/>
      <c r="H162" s="216"/>
      <c r="I162" s="216"/>
      <c r="J162" s="3"/>
      <c r="K162" s="1"/>
      <c r="L162" s="1"/>
      <c r="M162" s="1">
        <v>2</v>
      </c>
      <c r="N162" s="1"/>
      <c r="O162" s="1"/>
      <c r="P162" s="1"/>
      <c r="Q162" s="1">
        <f t="shared" si="14"/>
        <v>2</v>
      </c>
      <c r="R162" s="16">
        <f t="shared" si="16"/>
        <v>2</v>
      </c>
      <c r="S162" s="18">
        <f t="shared" si="15"/>
        <v>0</v>
      </c>
      <c r="T162" s="18">
        <f t="shared" si="17"/>
        <v>29</v>
      </c>
      <c r="U162" s="1"/>
      <c r="V162" s="1"/>
      <c r="W162" s="1"/>
      <c r="X162" s="1"/>
      <c r="Y162" s="5"/>
    </row>
    <row r="163" spans="1:25" ht="15" customHeight="1" x14ac:dyDescent="0.2">
      <c r="A163" s="1">
        <v>161</v>
      </c>
      <c r="B163" s="22" t="s">
        <v>514</v>
      </c>
      <c r="C163" s="2"/>
      <c r="D163" s="2"/>
      <c r="E163" s="2"/>
      <c r="F163" s="215"/>
      <c r="G163" s="216"/>
      <c r="H163" s="216"/>
      <c r="I163" s="216"/>
      <c r="J163" s="3"/>
      <c r="K163" s="1"/>
      <c r="L163" s="1"/>
      <c r="M163" s="1">
        <v>2</v>
      </c>
      <c r="N163" s="1"/>
      <c r="O163" s="1"/>
      <c r="P163" s="1"/>
      <c r="Q163" s="1">
        <f t="shared" si="14"/>
        <v>2</v>
      </c>
      <c r="R163" s="16">
        <f t="shared" si="16"/>
        <v>4</v>
      </c>
      <c r="S163" s="18">
        <f t="shared" si="15"/>
        <v>1</v>
      </c>
      <c r="T163" s="18">
        <f t="shared" si="17"/>
        <v>29</v>
      </c>
      <c r="U163" s="1"/>
      <c r="V163" s="1"/>
      <c r="W163" s="1"/>
      <c r="X163" s="1"/>
      <c r="Y163" s="5"/>
    </row>
    <row r="164" spans="1:25" ht="15" customHeight="1" x14ac:dyDescent="0.2">
      <c r="A164" s="1">
        <v>162</v>
      </c>
      <c r="B164" s="22" t="s">
        <v>515</v>
      </c>
      <c r="C164" s="2"/>
      <c r="D164" s="2"/>
      <c r="E164" s="2"/>
      <c r="F164" s="215"/>
      <c r="G164" s="216"/>
      <c r="H164" s="216"/>
      <c r="I164" s="216"/>
      <c r="J164" s="3"/>
      <c r="K164" s="1"/>
      <c r="L164" s="1"/>
      <c r="M164" s="1">
        <v>2</v>
      </c>
      <c r="N164" s="1"/>
      <c r="O164" s="1"/>
      <c r="P164" s="1"/>
      <c r="Q164" s="1">
        <f t="shared" si="14"/>
        <v>2</v>
      </c>
      <c r="R164" s="16">
        <f t="shared" si="16"/>
        <v>2</v>
      </c>
      <c r="S164" s="18">
        <f t="shared" si="15"/>
        <v>0</v>
      </c>
      <c r="T164" s="18">
        <f t="shared" si="17"/>
        <v>30</v>
      </c>
      <c r="U164" s="1"/>
      <c r="V164" s="1"/>
      <c r="W164" s="1"/>
      <c r="X164" s="1"/>
      <c r="Y164" s="5"/>
    </row>
    <row r="165" spans="1:25" ht="15" customHeight="1" x14ac:dyDescent="0.2">
      <c r="A165" s="1">
        <v>163</v>
      </c>
      <c r="B165" s="22" t="s">
        <v>516</v>
      </c>
      <c r="C165" s="2"/>
      <c r="D165" s="2"/>
      <c r="E165" s="2"/>
      <c r="F165" s="215"/>
      <c r="G165" s="216"/>
      <c r="H165" s="216"/>
      <c r="I165" s="216"/>
      <c r="J165" s="3"/>
      <c r="K165" s="1"/>
      <c r="L165" s="1"/>
      <c r="M165" s="1">
        <v>2</v>
      </c>
      <c r="N165" s="1"/>
      <c r="O165" s="1"/>
      <c r="P165" s="1"/>
      <c r="Q165" s="1">
        <f t="shared" si="14"/>
        <v>2</v>
      </c>
      <c r="R165" s="16">
        <f t="shared" si="16"/>
        <v>4</v>
      </c>
      <c r="S165" s="18">
        <f t="shared" si="15"/>
        <v>1</v>
      </c>
      <c r="T165" s="18">
        <f t="shared" si="17"/>
        <v>30</v>
      </c>
      <c r="U165" s="1"/>
      <c r="V165" s="1"/>
      <c r="W165" s="1"/>
      <c r="X165" s="1"/>
      <c r="Y165" s="5"/>
    </row>
    <row r="166" spans="1:25" ht="15" customHeight="1" x14ac:dyDescent="0.2">
      <c r="A166" s="1">
        <v>164</v>
      </c>
      <c r="B166" s="22" t="s">
        <v>517</v>
      </c>
      <c r="C166" s="2"/>
      <c r="D166" s="2"/>
      <c r="E166" s="2"/>
      <c r="F166" s="215"/>
      <c r="G166" s="216"/>
      <c r="H166" s="216"/>
      <c r="I166" s="216"/>
      <c r="J166" s="3"/>
      <c r="K166" s="1"/>
      <c r="L166" s="1"/>
      <c r="M166" s="1">
        <v>2</v>
      </c>
      <c r="N166" s="1"/>
      <c r="O166" s="1"/>
      <c r="P166" s="1"/>
      <c r="Q166" s="1">
        <f t="shared" si="14"/>
        <v>2</v>
      </c>
      <c r="R166" s="16">
        <f t="shared" si="16"/>
        <v>2</v>
      </c>
      <c r="S166" s="18">
        <f t="shared" si="15"/>
        <v>0</v>
      </c>
      <c r="T166" s="18">
        <f t="shared" si="17"/>
        <v>31</v>
      </c>
      <c r="U166" s="1"/>
      <c r="V166" s="1"/>
      <c r="W166" s="1"/>
      <c r="X166" s="1"/>
      <c r="Y166" s="5"/>
    </row>
    <row r="167" spans="1:25" ht="15" customHeight="1" x14ac:dyDescent="0.2">
      <c r="A167" s="1">
        <v>165</v>
      </c>
      <c r="B167" s="22" t="s">
        <v>518</v>
      </c>
      <c r="C167" s="2"/>
      <c r="D167" s="2"/>
      <c r="E167" s="2"/>
      <c r="F167" s="215"/>
      <c r="G167" s="216"/>
      <c r="H167" s="216"/>
      <c r="I167" s="216"/>
      <c r="J167" s="3"/>
      <c r="K167" s="1"/>
      <c r="L167" s="1"/>
      <c r="M167" s="1">
        <v>2</v>
      </c>
      <c r="N167" s="1"/>
      <c r="O167" s="1"/>
      <c r="P167" s="1"/>
      <c r="Q167" s="1">
        <f t="shared" si="14"/>
        <v>2</v>
      </c>
      <c r="R167" s="16">
        <f t="shared" si="16"/>
        <v>4</v>
      </c>
      <c r="S167" s="18">
        <f t="shared" si="15"/>
        <v>1</v>
      </c>
      <c r="T167" s="18">
        <f t="shared" si="17"/>
        <v>31</v>
      </c>
      <c r="U167" s="1"/>
      <c r="V167" s="1"/>
      <c r="W167" s="1"/>
      <c r="X167" s="1"/>
      <c r="Y167" s="5"/>
    </row>
    <row r="168" spans="1:25" ht="15" customHeight="1" x14ac:dyDescent="0.2">
      <c r="A168" s="1">
        <v>166</v>
      </c>
      <c r="B168" s="22" t="s">
        <v>519</v>
      </c>
      <c r="C168" s="2"/>
      <c r="D168" s="2"/>
      <c r="E168" s="2"/>
      <c r="F168" s="215"/>
      <c r="G168" s="216"/>
      <c r="H168" s="216"/>
      <c r="I168" s="216"/>
      <c r="J168" s="3"/>
      <c r="K168" s="1"/>
      <c r="L168" s="1"/>
      <c r="M168" s="1">
        <v>2</v>
      </c>
      <c r="N168" s="1"/>
      <c r="O168" s="1"/>
      <c r="P168" s="1"/>
      <c r="Q168" s="1">
        <f t="shared" si="14"/>
        <v>2</v>
      </c>
      <c r="R168" s="16">
        <f t="shared" si="16"/>
        <v>2</v>
      </c>
      <c r="S168" s="18">
        <f t="shared" si="15"/>
        <v>0</v>
      </c>
      <c r="T168" s="18">
        <f t="shared" si="17"/>
        <v>32</v>
      </c>
      <c r="U168" s="1"/>
      <c r="V168" s="1"/>
      <c r="W168" s="1"/>
      <c r="X168" s="1"/>
      <c r="Y168" s="5"/>
    </row>
    <row r="169" spans="1:25" ht="15" customHeight="1" x14ac:dyDescent="0.2">
      <c r="A169" s="1">
        <v>167</v>
      </c>
      <c r="B169" s="22" t="s">
        <v>520</v>
      </c>
      <c r="C169" s="2"/>
      <c r="D169" s="2"/>
      <c r="E169" s="2"/>
      <c r="F169" s="215"/>
      <c r="G169" s="216"/>
      <c r="H169" s="216"/>
      <c r="I169" s="216"/>
      <c r="J169" s="3"/>
      <c r="K169" s="1"/>
      <c r="L169" s="1"/>
      <c r="M169" s="1">
        <v>2</v>
      </c>
      <c r="N169" s="1"/>
      <c r="O169" s="1"/>
      <c r="P169" s="1"/>
      <c r="Q169" s="1">
        <f t="shared" si="14"/>
        <v>2</v>
      </c>
      <c r="R169" s="16">
        <f t="shared" si="16"/>
        <v>4</v>
      </c>
      <c r="S169" s="18">
        <f t="shared" si="15"/>
        <v>1</v>
      </c>
      <c r="T169" s="18">
        <f t="shared" si="17"/>
        <v>32</v>
      </c>
      <c r="U169" s="1"/>
      <c r="V169" s="1"/>
      <c r="W169" s="1"/>
      <c r="X169" s="1"/>
      <c r="Y169" s="5"/>
    </row>
    <row r="170" spans="1:25" ht="15" customHeight="1" x14ac:dyDescent="0.2">
      <c r="A170" s="1">
        <v>168</v>
      </c>
      <c r="B170" s="22" t="s">
        <v>525</v>
      </c>
      <c r="C170" s="2"/>
      <c r="D170" s="2"/>
      <c r="E170" s="2"/>
      <c r="F170" s="215"/>
      <c r="G170" s="216"/>
      <c r="H170" s="216"/>
      <c r="I170" s="216"/>
      <c r="J170" s="3"/>
      <c r="K170" s="1"/>
      <c r="L170" s="1"/>
      <c r="M170" s="1">
        <v>0.5</v>
      </c>
      <c r="N170" s="1"/>
      <c r="O170" s="1"/>
      <c r="P170" s="1"/>
      <c r="Q170" s="1">
        <f t="shared" si="14"/>
        <v>0.5</v>
      </c>
      <c r="R170" s="16">
        <f t="shared" si="16"/>
        <v>0.5</v>
      </c>
      <c r="S170" s="18">
        <f t="shared" si="15"/>
        <v>0</v>
      </c>
      <c r="T170" s="18">
        <f t="shared" si="17"/>
        <v>33</v>
      </c>
      <c r="U170" s="1"/>
      <c r="V170" s="1"/>
      <c r="W170" s="1"/>
      <c r="X170" s="1"/>
      <c r="Y170" s="5"/>
    </row>
    <row r="171" spans="1:25" ht="15" customHeight="1" x14ac:dyDescent="0.2">
      <c r="A171" s="1">
        <v>169</v>
      </c>
      <c r="B171" s="22" t="s">
        <v>526</v>
      </c>
      <c r="C171" s="2"/>
      <c r="D171" s="2"/>
      <c r="E171" s="2"/>
      <c r="F171" s="215"/>
      <c r="G171" s="216"/>
      <c r="H171" s="216"/>
      <c r="I171" s="216"/>
      <c r="J171" s="3"/>
      <c r="K171" s="1"/>
      <c r="L171" s="1"/>
      <c r="M171" s="1">
        <v>0.5</v>
      </c>
      <c r="N171" s="1"/>
      <c r="O171" s="1"/>
      <c r="P171" s="1"/>
      <c r="Q171" s="1">
        <f t="shared" si="14"/>
        <v>0.5</v>
      </c>
      <c r="R171" s="16">
        <f t="shared" si="16"/>
        <v>1</v>
      </c>
      <c r="S171" s="18">
        <f t="shared" si="15"/>
        <v>0</v>
      </c>
      <c r="T171" s="18">
        <f t="shared" si="17"/>
        <v>33</v>
      </c>
      <c r="U171" s="1"/>
      <c r="V171" s="1"/>
      <c r="W171" s="1"/>
      <c r="X171" s="1"/>
      <c r="Y171" s="5"/>
    </row>
    <row r="172" spans="1:25" ht="15" customHeight="1" x14ac:dyDescent="0.2">
      <c r="A172" s="1">
        <v>170</v>
      </c>
      <c r="B172" s="22" t="s">
        <v>527</v>
      </c>
      <c r="C172" s="2"/>
      <c r="D172" s="2"/>
      <c r="E172" s="2"/>
      <c r="F172" s="215"/>
      <c r="G172" s="216"/>
      <c r="H172" s="216"/>
      <c r="I172" s="216"/>
      <c r="J172" s="3"/>
      <c r="K172" s="1"/>
      <c r="L172" s="1"/>
      <c r="M172" s="1">
        <v>0.5</v>
      </c>
      <c r="N172" s="1"/>
      <c r="O172" s="1"/>
      <c r="P172" s="1"/>
      <c r="Q172" s="1">
        <f t="shared" si="14"/>
        <v>0.5</v>
      </c>
      <c r="R172" s="16">
        <f t="shared" si="16"/>
        <v>1.5</v>
      </c>
      <c r="S172" s="18">
        <f t="shared" si="15"/>
        <v>0</v>
      </c>
      <c r="T172" s="18">
        <f t="shared" si="17"/>
        <v>33</v>
      </c>
      <c r="U172" s="1"/>
      <c r="V172" s="1"/>
      <c r="W172" s="1"/>
      <c r="X172" s="1"/>
      <c r="Y172" s="5"/>
    </row>
    <row r="173" spans="1:25" ht="15" customHeight="1" x14ac:dyDescent="0.2">
      <c r="A173" s="1">
        <v>171</v>
      </c>
      <c r="B173" s="22" t="s">
        <v>528</v>
      </c>
      <c r="C173" s="2"/>
      <c r="D173" s="2"/>
      <c r="E173" s="2"/>
      <c r="F173" s="215"/>
      <c r="G173" s="216"/>
      <c r="H173" s="216"/>
      <c r="I173" s="216"/>
      <c r="J173" s="3"/>
      <c r="K173" s="1"/>
      <c r="L173" s="1"/>
      <c r="M173" s="1">
        <v>0.5</v>
      </c>
      <c r="N173" s="1"/>
      <c r="O173" s="1"/>
      <c r="P173" s="1"/>
      <c r="Q173" s="1">
        <f t="shared" si="14"/>
        <v>0.5</v>
      </c>
      <c r="R173" s="16">
        <f t="shared" si="16"/>
        <v>2</v>
      </c>
      <c r="S173" s="18">
        <f t="shared" si="15"/>
        <v>0</v>
      </c>
      <c r="T173" s="18">
        <f t="shared" si="17"/>
        <v>33</v>
      </c>
      <c r="U173" s="1"/>
      <c r="V173" s="1"/>
      <c r="W173" s="1"/>
      <c r="X173" s="1"/>
      <c r="Y173" s="5"/>
    </row>
    <row r="174" spans="1:25" ht="15" customHeight="1" x14ac:dyDescent="0.2">
      <c r="A174" s="1">
        <v>172</v>
      </c>
      <c r="B174" s="22" t="s">
        <v>700</v>
      </c>
      <c r="C174" s="2"/>
      <c r="D174" s="2"/>
      <c r="E174" s="2"/>
      <c r="F174" s="215"/>
      <c r="G174" s="216"/>
      <c r="H174" s="216"/>
      <c r="I174" s="216"/>
      <c r="J174" s="3"/>
      <c r="K174" s="1"/>
      <c r="L174" s="1"/>
      <c r="M174" s="1">
        <v>0.5</v>
      </c>
      <c r="N174" s="1"/>
      <c r="O174" s="1"/>
      <c r="P174" s="1"/>
      <c r="Q174" s="1">
        <f t="shared" si="14"/>
        <v>0.5</v>
      </c>
      <c r="R174" s="16">
        <f t="shared" si="16"/>
        <v>2.5</v>
      </c>
      <c r="S174" s="18">
        <f t="shared" si="15"/>
        <v>0</v>
      </c>
      <c r="T174" s="18">
        <f t="shared" si="17"/>
        <v>33</v>
      </c>
      <c r="U174" s="1"/>
      <c r="V174" s="1"/>
      <c r="W174" s="1"/>
      <c r="X174" s="1"/>
      <c r="Y174" s="5"/>
    </row>
    <row r="175" spans="1:25" ht="15.75" customHeight="1" x14ac:dyDescent="0.2">
      <c r="A175" s="1">
        <v>173</v>
      </c>
      <c r="B175" s="22" t="s">
        <v>502</v>
      </c>
      <c r="C175" s="2"/>
      <c r="D175" s="2"/>
      <c r="E175" s="2"/>
      <c r="F175" s="215"/>
      <c r="G175" s="216"/>
      <c r="H175" s="216"/>
      <c r="I175" s="216"/>
      <c r="J175" s="3"/>
      <c r="K175" s="1"/>
      <c r="L175" s="1"/>
      <c r="M175" s="1">
        <v>0.5</v>
      </c>
      <c r="N175" s="1"/>
      <c r="O175" s="1"/>
      <c r="P175" s="1"/>
      <c r="Q175" s="1">
        <f t="shared" si="14"/>
        <v>0.5</v>
      </c>
      <c r="R175" s="16">
        <f t="shared" si="16"/>
        <v>3</v>
      </c>
      <c r="S175" s="18">
        <f t="shared" si="15"/>
        <v>0</v>
      </c>
      <c r="T175" s="18">
        <f t="shared" si="17"/>
        <v>33</v>
      </c>
      <c r="U175" s="1"/>
      <c r="V175" s="1"/>
      <c r="W175" s="1"/>
      <c r="X175" s="1"/>
      <c r="Y175" s="5"/>
    </row>
    <row r="176" spans="1:25" ht="15" customHeight="1" x14ac:dyDescent="0.2">
      <c r="A176" s="1">
        <v>174</v>
      </c>
      <c r="B176" s="22" t="s">
        <v>584</v>
      </c>
      <c r="C176" s="2"/>
      <c r="D176" s="2"/>
      <c r="E176" s="2"/>
      <c r="F176" s="215"/>
      <c r="G176" s="216"/>
      <c r="H176" s="216"/>
      <c r="I176" s="216"/>
      <c r="J176" s="3"/>
      <c r="K176" s="1"/>
      <c r="L176" s="1"/>
      <c r="M176" s="1">
        <v>0.5</v>
      </c>
      <c r="N176" s="1"/>
      <c r="O176" s="1"/>
      <c r="P176" s="1"/>
      <c r="Q176" s="1">
        <f t="shared" si="14"/>
        <v>0.5</v>
      </c>
      <c r="R176" s="16">
        <f t="shared" si="16"/>
        <v>3.5</v>
      </c>
      <c r="S176" s="18">
        <f t="shared" si="15"/>
        <v>1</v>
      </c>
      <c r="T176" s="18">
        <f t="shared" si="17"/>
        <v>33</v>
      </c>
      <c r="U176" s="1"/>
      <c r="V176" s="1"/>
      <c r="W176" s="1"/>
      <c r="X176" s="1"/>
      <c r="Y176" s="5"/>
    </row>
    <row r="177" spans="1:25" ht="15" customHeight="1" x14ac:dyDescent="0.2">
      <c r="A177" s="1">
        <v>175</v>
      </c>
      <c r="B177" s="22" t="s">
        <v>585</v>
      </c>
      <c r="C177" s="2"/>
      <c r="D177" s="2"/>
      <c r="E177" s="2"/>
      <c r="F177" s="215"/>
      <c r="G177" s="216"/>
      <c r="H177" s="216"/>
      <c r="I177" s="216"/>
      <c r="J177" s="3"/>
      <c r="K177" s="1"/>
      <c r="L177" s="1"/>
      <c r="M177" s="1">
        <v>0.5</v>
      </c>
      <c r="N177" s="1"/>
      <c r="O177" s="1"/>
      <c r="P177" s="1"/>
      <c r="Q177" s="1">
        <f t="shared" si="14"/>
        <v>0.5</v>
      </c>
      <c r="R177" s="16">
        <f t="shared" si="16"/>
        <v>0.5</v>
      </c>
      <c r="S177" s="18">
        <f t="shared" si="15"/>
        <v>0</v>
      </c>
      <c r="T177" s="18">
        <f t="shared" si="17"/>
        <v>34</v>
      </c>
      <c r="U177" s="1"/>
      <c r="V177" s="1"/>
      <c r="W177" s="1"/>
      <c r="X177" s="1"/>
      <c r="Y177" s="5"/>
    </row>
    <row r="178" spans="1:25" ht="15" customHeight="1" x14ac:dyDescent="0.2">
      <c r="A178" s="1">
        <v>176</v>
      </c>
      <c r="B178" s="22" t="s">
        <v>586</v>
      </c>
      <c r="C178" s="2"/>
      <c r="D178" s="2"/>
      <c r="E178" s="2"/>
      <c r="F178" s="215"/>
      <c r="G178" s="216"/>
      <c r="H178" s="216"/>
      <c r="I178" s="216"/>
      <c r="J178" s="3"/>
      <c r="K178" s="1"/>
      <c r="L178" s="1"/>
      <c r="M178" s="1">
        <v>0.5</v>
      </c>
      <c r="N178" s="1"/>
      <c r="O178" s="1"/>
      <c r="P178" s="1"/>
      <c r="Q178" s="1">
        <f t="shared" si="14"/>
        <v>0.5</v>
      </c>
      <c r="R178" s="16">
        <f t="shared" si="16"/>
        <v>1</v>
      </c>
      <c r="S178" s="18">
        <f t="shared" si="15"/>
        <v>0</v>
      </c>
      <c r="T178" s="18">
        <f t="shared" si="17"/>
        <v>34</v>
      </c>
      <c r="U178" s="1"/>
      <c r="V178" s="1"/>
      <c r="W178" s="1"/>
      <c r="X178" s="1"/>
      <c r="Y178" s="5"/>
    </row>
    <row r="179" spans="1:25" ht="15" customHeight="1" x14ac:dyDescent="0.2">
      <c r="A179" s="1">
        <v>177</v>
      </c>
      <c r="B179" s="22" t="s">
        <v>587</v>
      </c>
      <c r="C179" s="2"/>
      <c r="D179" s="2"/>
      <c r="E179" s="2"/>
      <c r="F179" s="215"/>
      <c r="G179" s="216"/>
      <c r="H179" s="216"/>
      <c r="I179" s="216"/>
      <c r="J179" s="3"/>
      <c r="K179" s="1"/>
      <c r="L179" s="1"/>
      <c r="M179" s="1">
        <v>0.5</v>
      </c>
      <c r="N179" s="1"/>
      <c r="O179" s="1"/>
      <c r="P179" s="1"/>
      <c r="Q179" s="1">
        <f t="shared" si="14"/>
        <v>0.5</v>
      </c>
      <c r="R179" s="16">
        <f t="shared" si="16"/>
        <v>1.5</v>
      </c>
      <c r="S179" s="18">
        <f t="shared" si="15"/>
        <v>0</v>
      </c>
      <c r="T179" s="18">
        <f t="shared" si="17"/>
        <v>34</v>
      </c>
      <c r="U179" s="1"/>
      <c r="V179" s="1"/>
      <c r="W179" s="1"/>
      <c r="X179" s="1"/>
      <c r="Y179" s="5"/>
    </row>
    <row r="180" spans="1:25" ht="15" customHeight="1" x14ac:dyDescent="0.2">
      <c r="A180" s="1">
        <v>178</v>
      </c>
      <c r="B180" s="22" t="s">
        <v>570</v>
      </c>
      <c r="C180" s="2"/>
      <c r="D180" s="2"/>
      <c r="E180" s="2"/>
      <c r="F180" s="215"/>
      <c r="G180" s="216"/>
      <c r="H180" s="216"/>
      <c r="I180" s="216"/>
      <c r="J180" s="3"/>
      <c r="K180" s="1"/>
      <c r="L180" s="1"/>
      <c r="M180" s="1">
        <v>0.5</v>
      </c>
      <c r="N180" s="1"/>
      <c r="O180" s="1"/>
      <c r="P180" s="1"/>
      <c r="Q180" s="1">
        <f t="shared" si="14"/>
        <v>0.5</v>
      </c>
      <c r="R180" s="16">
        <f t="shared" si="16"/>
        <v>2</v>
      </c>
      <c r="S180" s="18">
        <f t="shared" si="15"/>
        <v>0</v>
      </c>
      <c r="T180" s="18">
        <f t="shared" si="17"/>
        <v>34</v>
      </c>
      <c r="U180" s="1"/>
      <c r="V180" s="1"/>
      <c r="W180" s="1"/>
      <c r="X180" s="1"/>
      <c r="Y180" s="5"/>
    </row>
    <row r="181" spans="1:25" ht="15" customHeight="1" x14ac:dyDescent="0.2">
      <c r="A181" s="1">
        <v>179</v>
      </c>
      <c r="B181" s="22"/>
      <c r="C181" s="2"/>
      <c r="D181" s="2"/>
      <c r="E181" s="2"/>
      <c r="F181" s="215"/>
      <c r="G181" s="216"/>
      <c r="H181" s="216"/>
      <c r="I181" s="216"/>
      <c r="J181" s="3"/>
      <c r="K181" s="1"/>
      <c r="L181" s="1"/>
      <c r="M181" s="1">
        <v>0.5</v>
      </c>
      <c r="N181" s="1"/>
      <c r="O181" s="1"/>
      <c r="P181" s="1"/>
      <c r="Q181" s="1">
        <f t="shared" si="14"/>
        <v>0.5</v>
      </c>
      <c r="R181" s="16">
        <f t="shared" si="16"/>
        <v>2.5</v>
      </c>
      <c r="S181" s="18">
        <f t="shared" si="15"/>
        <v>0</v>
      </c>
      <c r="T181" s="18">
        <f t="shared" si="17"/>
        <v>34</v>
      </c>
      <c r="U181" s="1"/>
      <c r="V181" s="1"/>
      <c r="W181" s="1"/>
      <c r="X181" s="1"/>
      <c r="Y181" s="5"/>
    </row>
    <row r="182" spans="1:25" ht="15" customHeight="1" x14ac:dyDescent="0.2">
      <c r="A182" s="1">
        <v>181</v>
      </c>
      <c r="B182" s="22" t="s">
        <v>75</v>
      </c>
      <c r="C182" s="2"/>
      <c r="D182" s="2"/>
      <c r="E182" s="2"/>
      <c r="F182" s="215"/>
      <c r="G182" s="216"/>
      <c r="H182" s="216"/>
      <c r="I182" s="216"/>
      <c r="J182" s="3"/>
      <c r="K182" s="1"/>
      <c r="L182" s="1"/>
      <c r="M182" s="1">
        <v>0.15</v>
      </c>
      <c r="N182" s="2"/>
      <c r="O182" s="1"/>
      <c r="P182" s="1"/>
      <c r="Q182" s="1">
        <f t="shared" si="14"/>
        <v>0.15</v>
      </c>
      <c r="R182" s="16">
        <f t="shared" si="16"/>
        <v>2.65</v>
      </c>
      <c r="S182" s="18">
        <f t="shared" si="15"/>
        <v>0</v>
      </c>
      <c r="T182" s="18">
        <f t="shared" si="17"/>
        <v>34</v>
      </c>
      <c r="U182" s="1"/>
      <c r="V182" s="1"/>
      <c r="W182" s="1"/>
      <c r="X182" s="1"/>
      <c r="Y182" s="5"/>
    </row>
    <row r="183" spans="1:25" ht="15" customHeight="1" x14ac:dyDescent="0.2">
      <c r="A183" s="1">
        <v>182</v>
      </c>
      <c r="B183" s="22" t="s">
        <v>76</v>
      </c>
      <c r="C183" s="2"/>
      <c r="D183" s="2"/>
      <c r="E183" s="2"/>
      <c r="F183" s="215"/>
      <c r="G183" s="216"/>
      <c r="H183" s="216"/>
      <c r="I183" s="216"/>
      <c r="J183" s="3"/>
      <c r="K183" s="1"/>
      <c r="L183" s="1"/>
      <c r="M183" s="1">
        <v>0.15</v>
      </c>
      <c r="N183" s="2"/>
      <c r="O183" s="1"/>
      <c r="P183" s="1"/>
      <c r="Q183" s="1">
        <f t="shared" si="14"/>
        <v>0.15</v>
      </c>
      <c r="R183" s="16">
        <f t="shared" si="16"/>
        <v>2.8</v>
      </c>
      <c r="S183" s="18">
        <f t="shared" si="15"/>
        <v>1</v>
      </c>
      <c r="T183" s="18">
        <f t="shared" si="17"/>
        <v>34</v>
      </c>
      <c r="U183" s="1"/>
      <c r="V183" s="1"/>
      <c r="W183" s="1"/>
      <c r="X183" s="1"/>
      <c r="Y183" s="5"/>
    </row>
    <row r="184" spans="1:25" ht="15" customHeight="1" x14ac:dyDescent="0.2">
      <c r="A184" s="1">
        <v>184</v>
      </c>
      <c r="B184" s="22" t="s">
        <v>118</v>
      </c>
      <c r="C184" s="2"/>
      <c r="D184" s="2"/>
      <c r="E184" s="2"/>
      <c r="F184" s="215"/>
      <c r="G184" s="216"/>
      <c r="H184" s="216"/>
      <c r="I184" s="216"/>
      <c r="J184" s="3"/>
      <c r="K184" s="1"/>
      <c r="L184" s="1"/>
      <c r="M184" s="1">
        <v>2</v>
      </c>
      <c r="N184" s="1"/>
      <c r="O184" s="1"/>
      <c r="P184" s="1"/>
      <c r="Q184" s="1">
        <f t="shared" si="14"/>
        <v>2</v>
      </c>
      <c r="R184" s="16">
        <f t="shared" si="16"/>
        <v>2</v>
      </c>
      <c r="S184" s="18">
        <f t="shared" si="15"/>
        <v>0</v>
      </c>
      <c r="T184" s="18">
        <f t="shared" si="17"/>
        <v>35</v>
      </c>
      <c r="U184" s="1"/>
      <c r="V184" s="1"/>
      <c r="W184" s="1"/>
      <c r="X184" s="1"/>
      <c r="Y184" s="5"/>
    </row>
    <row r="185" spans="1:25" ht="15" customHeight="1" x14ac:dyDescent="0.2">
      <c r="A185" s="1">
        <v>185</v>
      </c>
      <c r="B185" s="22" t="s">
        <v>94</v>
      </c>
      <c r="C185" s="2"/>
      <c r="D185" s="2"/>
      <c r="E185" s="2"/>
      <c r="F185" s="215"/>
      <c r="G185" s="216"/>
      <c r="H185" s="216"/>
      <c r="I185" s="216"/>
      <c r="J185" s="3"/>
      <c r="K185" s="1"/>
      <c r="L185" s="1"/>
      <c r="M185" s="1">
        <v>2</v>
      </c>
      <c r="N185" s="1"/>
      <c r="O185" s="1"/>
      <c r="P185" s="1"/>
      <c r="Q185" s="1">
        <f t="shared" si="14"/>
        <v>2</v>
      </c>
      <c r="R185" s="16">
        <f t="shared" si="16"/>
        <v>4</v>
      </c>
      <c r="S185" s="18">
        <f t="shared" si="15"/>
        <v>1</v>
      </c>
      <c r="T185" s="18">
        <f t="shared" si="17"/>
        <v>35</v>
      </c>
      <c r="U185" s="1"/>
      <c r="V185" s="1"/>
      <c r="W185" s="1"/>
      <c r="X185" s="1"/>
      <c r="Y185" s="5"/>
    </row>
    <row r="186" spans="1:25" ht="15" customHeight="1" x14ac:dyDescent="0.2">
      <c r="A186" s="1">
        <v>186</v>
      </c>
      <c r="B186" s="22" t="s">
        <v>95</v>
      </c>
      <c r="C186" s="2"/>
      <c r="D186" s="2"/>
      <c r="E186" s="2"/>
      <c r="F186" s="215"/>
      <c r="G186" s="216"/>
      <c r="H186" s="216"/>
      <c r="I186" s="216"/>
      <c r="J186" s="3"/>
      <c r="K186" s="1"/>
      <c r="L186" s="1"/>
      <c r="M186" s="1">
        <v>2</v>
      </c>
      <c r="N186" s="1"/>
      <c r="O186" s="1"/>
      <c r="P186" s="1"/>
      <c r="Q186" s="1">
        <f t="shared" si="14"/>
        <v>2</v>
      </c>
      <c r="R186" s="16">
        <f t="shared" si="16"/>
        <v>2</v>
      </c>
      <c r="S186" s="18">
        <f t="shared" si="15"/>
        <v>0</v>
      </c>
      <c r="T186" s="18">
        <f t="shared" si="17"/>
        <v>36</v>
      </c>
      <c r="U186" s="1"/>
      <c r="V186" s="1"/>
      <c r="W186" s="1"/>
      <c r="X186" s="1"/>
      <c r="Y186" s="5"/>
    </row>
    <row r="187" spans="1:25" ht="15" customHeight="1" x14ac:dyDescent="0.2">
      <c r="A187" s="1">
        <v>187</v>
      </c>
      <c r="B187" s="22" t="s">
        <v>594</v>
      </c>
      <c r="C187" s="2"/>
      <c r="D187" s="2"/>
      <c r="E187" s="2"/>
      <c r="F187" s="215"/>
      <c r="G187" s="216"/>
      <c r="H187" s="216"/>
      <c r="I187" s="216"/>
      <c r="J187" s="3"/>
      <c r="K187" s="1"/>
      <c r="L187" s="1"/>
      <c r="M187" s="1">
        <v>0.5</v>
      </c>
      <c r="N187" s="1"/>
      <c r="O187" s="1"/>
      <c r="P187" s="1"/>
      <c r="Q187" s="1">
        <f t="shared" si="14"/>
        <v>0.5</v>
      </c>
      <c r="R187" s="16">
        <f t="shared" si="16"/>
        <v>2.5</v>
      </c>
      <c r="S187" s="18">
        <f t="shared" si="15"/>
        <v>0</v>
      </c>
      <c r="T187" s="18">
        <f t="shared" si="17"/>
        <v>36</v>
      </c>
      <c r="U187" s="1"/>
      <c r="V187" s="1"/>
      <c r="W187" s="1"/>
      <c r="X187" s="1"/>
      <c r="Y187" s="5"/>
    </row>
    <row r="188" spans="1:25" ht="15" customHeight="1" x14ac:dyDescent="0.2">
      <c r="A188" s="1">
        <v>188</v>
      </c>
      <c r="B188" s="22" t="s">
        <v>592</v>
      </c>
      <c r="C188" s="2"/>
      <c r="D188" s="2"/>
      <c r="E188" s="2"/>
      <c r="F188" s="215"/>
      <c r="G188" s="216"/>
      <c r="H188" s="216"/>
      <c r="I188" s="216"/>
      <c r="J188" s="3"/>
      <c r="K188" s="1"/>
      <c r="L188" s="1"/>
      <c r="M188" s="1">
        <v>0.5</v>
      </c>
      <c r="N188" s="1"/>
      <c r="O188" s="1"/>
      <c r="P188" s="1"/>
      <c r="Q188" s="1">
        <f t="shared" si="14"/>
        <v>0.5</v>
      </c>
      <c r="R188" s="16">
        <f t="shared" si="16"/>
        <v>3</v>
      </c>
      <c r="S188" s="18">
        <f t="shared" si="15"/>
        <v>0</v>
      </c>
      <c r="T188" s="18">
        <f t="shared" si="17"/>
        <v>36</v>
      </c>
      <c r="U188" s="1"/>
      <c r="V188" s="1"/>
      <c r="W188" s="1"/>
      <c r="X188" s="1"/>
      <c r="Y188" s="5"/>
    </row>
    <row r="189" spans="1:25" ht="15" customHeight="1" x14ac:dyDescent="0.2">
      <c r="A189" s="1">
        <v>189</v>
      </c>
      <c r="B189" s="22" t="s">
        <v>580</v>
      </c>
      <c r="C189" s="2"/>
      <c r="D189" s="2"/>
      <c r="E189" s="2"/>
      <c r="F189" s="215"/>
      <c r="G189" s="216"/>
      <c r="H189" s="216"/>
      <c r="I189" s="216"/>
      <c r="J189" s="3"/>
      <c r="K189" s="1"/>
      <c r="L189" s="1"/>
      <c r="M189" s="1">
        <v>0.5</v>
      </c>
      <c r="N189" s="1"/>
      <c r="O189" s="1"/>
      <c r="P189" s="1"/>
      <c r="Q189" s="1">
        <f t="shared" si="14"/>
        <v>0.5</v>
      </c>
      <c r="R189" s="16">
        <f t="shared" si="16"/>
        <v>3.5</v>
      </c>
      <c r="S189" s="18">
        <f t="shared" si="15"/>
        <v>1</v>
      </c>
      <c r="T189" s="18">
        <f t="shared" si="17"/>
        <v>36</v>
      </c>
      <c r="U189" s="1"/>
      <c r="V189" s="1"/>
      <c r="W189" s="1"/>
      <c r="X189" s="1"/>
      <c r="Y189" s="5"/>
    </row>
    <row r="190" spans="1:25" ht="15" customHeight="1" x14ac:dyDescent="0.2">
      <c r="A190" s="1">
        <v>190</v>
      </c>
      <c r="B190" s="22" t="s">
        <v>608</v>
      </c>
      <c r="C190" s="2"/>
      <c r="D190" s="2"/>
      <c r="E190" s="2"/>
      <c r="F190" s="215"/>
      <c r="G190" s="216"/>
      <c r="H190" s="216"/>
      <c r="I190" s="216"/>
      <c r="J190" s="3"/>
      <c r="K190" s="1"/>
      <c r="L190" s="1"/>
      <c r="M190" s="1">
        <v>0.5</v>
      </c>
      <c r="N190" s="1"/>
      <c r="O190" s="1"/>
      <c r="P190" s="1"/>
      <c r="Q190" s="1">
        <f t="shared" si="14"/>
        <v>0.5</v>
      </c>
      <c r="R190" s="16">
        <f t="shared" si="16"/>
        <v>0.5</v>
      </c>
      <c r="S190" s="18">
        <f t="shared" si="15"/>
        <v>0</v>
      </c>
      <c r="T190" s="18">
        <f t="shared" si="17"/>
        <v>37</v>
      </c>
      <c r="U190" s="1"/>
      <c r="V190" s="1"/>
      <c r="W190" s="1"/>
      <c r="X190" s="1"/>
      <c r="Y190" s="5"/>
    </row>
    <row r="191" spans="1:25" ht="15" customHeight="1" x14ac:dyDescent="0.2">
      <c r="A191" s="1">
        <v>191</v>
      </c>
      <c r="B191" s="22" t="s">
        <v>609</v>
      </c>
      <c r="C191" s="2"/>
      <c r="D191" s="2"/>
      <c r="E191" s="2"/>
      <c r="F191" s="215"/>
      <c r="G191" s="216"/>
      <c r="H191" s="216"/>
      <c r="I191" s="216"/>
      <c r="J191" s="3"/>
      <c r="K191" s="1"/>
      <c r="L191" s="1"/>
      <c r="M191" s="1">
        <v>0.5</v>
      </c>
      <c r="N191" s="1"/>
      <c r="O191" s="1"/>
      <c r="P191" s="1"/>
      <c r="Q191" s="1">
        <f t="shared" si="14"/>
        <v>0.5</v>
      </c>
      <c r="R191" s="16">
        <f t="shared" si="16"/>
        <v>1</v>
      </c>
      <c r="S191" s="18">
        <f t="shared" si="15"/>
        <v>0</v>
      </c>
      <c r="T191" s="18">
        <f t="shared" si="17"/>
        <v>37</v>
      </c>
      <c r="U191" s="1"/>
      <c r="V191" s="1"/>
      <c r="W191" s="1"/>
      <c r="X191" s="1"/>
      <c r="Y191" s="5"/>
    </row>
    <row r="192" spans="1:25" ht="15" customHeight="1" x14ac:dyDescent="0.2">
      <c r="A192" s="1">
        <v>192</v>
      </c>
      <c r="B192" s="22" t="s">
        <v>612</v>
      </c>
      <c r="C192" s="2"/>
      <c r="D192" s="2"/>
      <c r="E192" s="2"/>
      <c r="F192" s="215"/>
      <c r="G192" s="216"/>
      <c r="H192" s="216"/>
      <c r="I192" s="216"/>
      <c r="J192" s="3"/>
      <c r="K192" s="1"/>
      <c r="L192" s="1"/>
      <c r="M192" s="1">
        <v>0.5</v>
      </c>
      <c r="N192" s="1"/>
      <c r="O192" s="1"/>
      <c r="P192" s="1"/>
      <c r="Q192" s="1">
        <f t="shared" si="14"/>
        <v>0.5</v>
      </c>
      <c r="R192" s="16">
        <f t="shared" si="16"/>
        <v>1.5</v>
      </c>
      <c r="S192" s="18">
        <f t="shared" si="15"/>
        <v>0</v>
      </c>
      <c r="T192" s="18">
        <f t="shared" si="17"/>
        <v>37</v>
      </c>
      <c r="U192" s="1"/>
      <c r="V192" s="1"/>
      <c r="W192" s="1"/>
      <c r="X192" s="1"/>
      <c r="Y192" s="5"/>
    </row>
    <row r="193" spans="1:25" ht="15" customHeight="1" x14ac:dyDescent="0.2">
      <c r="A193" s="1">
        <v>193</v>
      </c>
      <c r="B193" s="22" t="s">
        <v>614</v>
      </c>
      <c r="C193" s="2"/>
      <c r="D193" s="2"/>
      <c r="E193" s="2"/>
      <c r="F193" s="215"/>
      <c r="G193" s="216"/>
      <c r="H193" s="216"/>
      <c r="I193" s="216"/>
      <c r="J193" s="3"/>
      <c r="K193" s="1"/>
      <c r="L193" s="1"/>
      <c r="M193" s="1">
        <v>0.5</v>
      </c>
      <c r="N193" s="1"/>
      <c r="O193" s="1"/>
      <c r="P193" s="1"/>
      <c r="Q193" s="1">
        <f t="shared" si="14"/>
        <v>0.5</v>
      </c>
      <c r="R193" s="16">
        <f t="shared" si="16"/>
        <v>2</v>
      </c>
      <c r="S193" s="18">
        <f t="shared" si="15"/>
        <v>0</v>
      </c>
      <c r="T193" s="18">
        <f t="shared" si="17"/>
        <v>37</v>
      </c>
      <c r="U193" s="1"/>
      <c r="V193" s="1"/>
      <c r="W193" s="1"/>
      <c r="X193" s="1"/>
      <c r="Y193" s="5"/>
    </row>
    <row r="194" spans="1:25" ht="15" customHeight="1" x14ac:dyDescent="0.2">
      <c r="A194" s="1">
        <v>194</v>
      </c>
      <c r="B194" s="22" t="s">
        <v>613</v>
      </c>
      <c r="C194" s="2"/>
      <c r="D194" s="2"/>
      <c r="E194" s="2"/>
      <c r="F194" s="215"/>
      <c r="G194" s="216"/>
      <c r="H194" s="216"/>
      <c r="I194" s="216"/>
      <c r="J194" s="3"/>
      <c r="K194" s="1"/>
      <c r="L194" s="1"/>
      <c r="M194" s="1">
        <v>0.5</v>
      </c>
      <c r="N194" s="1"/>
      <c r="O194" s="1"/>
      <c r="P194" s="1"/>
      <c r="Q194" s="1">
        <f t="shared" si="14"/>
        <v>0.5</v>
      </c>
      <c r="R194" s="16">
        <f t="shared" si="16"/>
        <v>2.5</v>
      </c>
      <c r="S194" s="18">
        <f t="shared" si="15"/>
        <v>0</v>
      </c>
      <c r="T194" s="18">
        <f t="shared" si="17"/>
        <v>37</v>
      </c>
      <c r="U194" s="1"/>
      <c r="V194" s="1"/>
      <c r="W194" s="1"/>
      <c r="X194" s="1"/>
      <c r="Y194" s="5"/>
    </row>
    <row r="195" spans="1:25" ht="15" customHeight="1" x14ac:dyDescent="0.2">
      <c r="A195" s="1">
        <v>195</v>
      </c>
      <c r="B195" s="22" t="s">
        <v>615</v>
      </c>
      <c r="C195" s="2"/>
      <c r="D195" s="2"/>
      <c r="E195" s="2"/>
      <c r="F195" s="215"/>
      <c r="G195" s="216"/>
      <c r="H195" s="216"/>
      <c r="I195" s="216"/>
      <c r="J195" s="3"/>
      <c r="K195" s="1"/>
      <c r="L195" s="1"/>
      <c r="M195" s="1">
        <v>0.5</v>
      </c>
      <c r="N195" s="1"/>
      <c r="O195" s="1"/>
      <c r="P195" s="1"/>
      <c r="Q195" s="1">
        <f t="shared" si="14"/>
        <v>0.5</v>
      </c>
      <c r="R195" s="16">
        <f t="shared" si="16"/>
        <v>3</v>
      </c>
      <c r="S195" s="18">
        <f t="shared" si="15"/>
        <v>0</v>
      </c>
      <c r="T195" s="18">
        <f t="shared" si="17"/>
        <v>37</v>
      </c>
      <c r="U195" s="1"/>
      <c r="V195" s="1"/>
      <c r="W195" s="1"/>
      <c r="X195" s="1"/>
      <c r="Y195" s="5"/>
    </row>
    <row r="196" spans="1:25" ht="15" customHeight="1" x14ac:dyDescent="0.2">
      <c r="A196" s="1">
        <v>196</v>
      </c>
      <c r="B196" s="22" t="s">
        <v>610</v>
      </c>
      <c r="C196" s="2"/>
      <c r="D196" s="2"/>
      <c r="E196" s="2"/>
      <c r="F196" s="215"/>
      <c r="G196" s="216"/>
      <c r="H196" s="216"/>
      <c r="I196" s="216"/>
      <c r="J196" s="3"/>
      <c r="K196" s="1"/>
      <c r="L196" s="1"/>
      <c r="M196" s="1">
        <v>0.5</v>
      </c>
      <c r="N196" s="1"/>
      <c r="O196" s="1"/>
      <c r="P196" s="1"/>
      <c r="Q196" s="1">
        <f t="shared" ref="Q196:Q259" si="18">SUM(K196:P196)</f>
        <v>0.5</v>
      </c>
      <c r="R196" s="16">
        <f t="shared" si="16"/>
        <v>3.5</v>
      </c>
      <c r="S196" s="18">
        <f t="shared" ref="S196:S259" si="19">IF(R196-R197&gt;0,1,0)</f>
        <v>1</v>
      </c>
      <c r="T196" s="18">
        <f t="shared" si="17"/>
        <v>37</v>
      </c>
      <c r="U196" s="1"/>
      <c r="V196" s="1"/>
      <c r="W196" s="1"/>
      <c r="X196" s="1"/>
      <c r="Y196" s="5"/>
    </row>
    <row r="197" spans="1:25" ht="15" customHeight="1" x14ac:dyDescent="0.2">
      <c r="A197" s="1">
        <v>197</v>
      </c>
      <c r="B197" s="22" t="s">
        <v>618</v>
      </c>
      <c r="C197" s="2"/>
      <c r="D197" s="2"/>
      <c r="E197" s="2"/>
      <c r="F197" s="215"/>
      <c r="G197" s="216"/>
      <c r="H197" s="216"/>
      <c r="I197" s="216"/>
      <c r="J197" s="3"/>
      <c r="K197" s="1"/>
      <c r="L197" s="1"/>
      <c r="M197" s="1">
        <v>0.5</v>
      </c>
      <c r="N197" s="1"/>
      <c r="O197" s="1"/>
      <c r="P197" s="1"/>
      <c r="Q197" s="1">
        <f t="shared" si="18"/>
        <v>0.5</v>
      </c>
      <c r="R197" s="16">
        <f t="shared" ref="R197:R260" si="20">IF(AND(R196&lt;3.5,R196+Q197&lt;=4.2),Q197+R196,Q197)</f>
        <v>0.5</v>
      </c>
      <c r="S197" s="18">
        <f t="shared" si="19"/>
        <v>0</v>
      </c>
      <c r="T197" s="18">
        <f t="shared" ref="T197:T260" si="21">IF(S196&lt;&gt;1,T196,T196+1)</f>
        <v>38</v>
      </c>
      <c r="U197" s="1"/>
      <c r="V197" s="1"/>
      <c r="W197" s="1"/>
      <c r="X197" s="1"/>
      <c r="Y197" s="5"/>
    </row>
    <row r="198" spans="1:25" ht="15" customHeight="1" x14ac:dyDescent="0.2">
      <c r="A198" s="1">
        <v>198</v>
      </c>
      <c r="B198" s="22" t="s">
        <v>616</v>
      </c>
      <c r="C198" s="2"/>
      <c r="D198" s="2"/>
      <c r="E198" s="2"/>
      <c r="F198" s="215"/>
      <c r="G198" s="216"/>
      <c r="H198" s="216"/>
      <c r="I198" s="216"/>
      <c r="J198" s="3"/>
      <c r="K198" s="1"/>
      <c r="L198" s="1"/>
      <c r="M198" s="1">
        <v>0.5</v>
      </c>
      <c r="N198" s="1"/>
      <c r="O198" s="1"/>
      <c r="P198" s="1"/>
      <c r="Q198" s="1">
        <f t="shared" si="18"/>
        <v>0.5</v>
      </c>
      <c r="R198" s="16">
        <f t="shared" si="20"/>
        <v>1</v>
      </c>
      <c r="S198" s="18">
        <f t="shared" si="19"/>
        <v>0</v>
      </c>
      <c r="T198" s="18">
        <f t="shared" si="21"/>
        <v>38</v>
      </c>
      <c r="U198" s="1"/>
      <c r="V198" s="1"/>
      <c r="W198" s="1"/>
      <c r="X198" s="1"/>
      <c r="Y198" s="5"/>
    </row>
    <row r="199" spans="1:25" ht="15" customHeight="1" x14ac:dyDescent="0.2">
      <c r="A199" s="1">
        <v>199</v>
      </c>
      <c r="B199" s="22" t="s">
        <v>617</v>
      </c>
      <c r="C199" s="2"/>
      <c r="D199" s="2"/>
      <c r="E199" s="2"/>
      <c r="F199" s="215"/>
      <c r="G199" s="216"/>
      <c r="H199" s="216"/>
      <c r="I199" s="216"/>
      <c r="J199" s="3"/>
      <c r="K199" s="1"/>
      <c r="L199" s="1"/>
      <c r="M199" s="1">
        <v>0.5</v>
      </c>
      <c r="N199" s="1"/>
      <c r="O199" s="1"/>
      <c r="P199" s="1"/>
      <c r="Q199" s="1">
        <f t="shared" si="18"/>
        <v>0.5</v>
      </c>
      <c r="R199" s="16">
        <f t="shared" si="20"/>
        <v>1.5</v>
      </c>
      <c r="S199" s="18">
        <f t="shared" si="19"/>
        <v>0</v>
      </c>
      <c r="T199" s="18">
        <f t="shared" si="21"/>
        <v>38</v>
      </c>
      <c r="U199" s="1"/>
      <c r="V199" s="1"/>
      <c r="W199" s="1"/>
      <c r="X199" s="1"/>
      <c r="Y199" s="5"/>
    </row>
    <row r="200" spans="1:25" ht="15" customHeight="1" x14ac:dyDescent="0.2">
      <c r="A200" s="1">
        <v>200</v>
      </c>
      <c r="B200" s="22" t="s">
        <v>611</v>
      </c>
      <c r="C200" s="2"/>
      <c r="D200" s="2"/>
      <c r="E200" s="2"/>
      <c r="F200" s="215"/>
      <c r="G200" s="216"/>
      <c r="H200" s="216"/>
      <c r="I200" s="216"/>
      <c r="J200" s="3"/>
      <c r="K200" s="1"/>
      <c r="L200" s="1"/>
      <c r="M200" s="1">
        <v>0.5</v>
      </c>
      <c r="N200" s="1"/>
      <c r="O200" s="1"/>
      <c r="P200" s="1"/>
      <c r="Q200" s="1">
        <f t="shared" si="18"/>
        <v>0.5</v>
      </c>
      <c r="R200" s="16">
        <f t="shared" si="20"/>
        <v>2</v>
      </c>
      <c r="S200" s="18">
        <f t="shared" si="19"/>
        <v>0</v>
      </c>
      <c r="T200" s="18">
        <f t="shared" si="21"/>
        <v>38</v>
      </c>
      <c r="U200" s="1"/>
      <c r="V200" s="1"/>
      <c r="W200" s="1"/>
      <c r="X200" s="1"/>
      <c r="Y200" s="5"/>
    </row>
    <row r="201" spans="1:25" ht="15" customHeight="1" x14ac:dyDescent="0.2">
      <c r="A201" s="1">
        <v>201</v>
      </c>
      <c r="B201" s="22" t="s">
        <v>686</v>
      </c>
      <c r="C201" s="2"/>
      <c r="D201" s="2"/>
      <c r="E201" s="2"/>
      <c r="F201" s="215"/>
      <c r="G201" s="216"/>
      <c r="H201" s="216"/>
      <c r="I201" s="216"/>
      <c r="J201" s="3"/>
      <c r="K201" s="1"/>
      <c r="L201" s="1"/>
      <c r="M201" s="1">
        <v>0.5</v>
      </c>
      <c r="N201" s="1"/>
      <c r="O201" s="1"/>
      <c r="P201" s="1"/>
      <c r="Q201" s="1">
        <f t="shared" si="18"/>
        <v>0.5</v>
      </c>
      <c r="R201" s="16">
        <f t="shared" si="20"/>
        <v>2.5</v>
      </c>
      <c r="S201" s="18">
        <f t="shared" si="19"/>
        <v>0</v>
      </c>
      <c r="T201" s="18">
        <f t="shared" si="21"/>
        <v>38</v>
      </c>
      <c r="U201" s="1"/>
      <c r="V201" s="1"/>
      <c r="W201" s="1"/>
      <c r="X201" s="1"/>
      <c r="Y201" s="5"/>
    </row>
    <row r="202" spans="1:25" ht="15" customHeight="1" x14ac:dyDescent="0.2">
      <c r="A202" s="1">
        <v>202</v>
      </c>
      <c r="B202" s="22" t="s">
        <v>685</v>
      </c>
      <c r="C202" s="2"/>
      <c r="D202" s="2"/>
      <c r="E202" s="2"/>
      <c r="F202" s="215"/>
      <c r="G202" s="216"/>
      <c r="H202" s="216"/>
      <c r="I202" s="216"/>
      <c r="J202" s="3"/>
      <c r="K202" s="1"/>
      <c r="L202" s="1"/>
      <c r="M202" s="1">
        <v>0.5</v>
      </c>
      <c r="N202" s="1"/>
      <c r="O202" s="1"/>
      <c r="P202" s="1"/>
      <c r="Q202" s="1">
        <f t="shared" si="18"/>
        <v>0.5</v>
      </c>
      <c r="R202" s="16">
        <f t="shared" si="20"/>
        <v>3</v>
      </c>
      <c r="S202" s="18">
        <f t="shared" si="19"/>
        <v>0</v>
      </c>
      <c r="T202" s="18">
        <f t="shared" si="21"/>
        <v>38</v>
      </c>
      <c r="U202" s="1"/>
      <c r="V202" s="1"/>
      <c r="W202" s="1"/>
      <c r="X202" s="1"/>
      <c r="Y202" s="5"/>
    </row>
    <row r="203" spans="1:25" ht="15" customHeight="1" x14ac:dyDescent="0.2">
      <c r="A203" s="1">
        <v>203</v>
      </c>
      <c r="B203" s="22" t="s">
        <v>596</v>
      </c>
      <c r="C203" s="2"/>
      <c r="D203" s="2"/>
      <c r="E203" s="2"/>
      <c r="F203" s="215"/>
      <c r="G203" s="216"/>
      <c r="H203" s="216"/>
      <c r="I203" s="216"/>
      <c r="J203" s="3"/>
      <c r="K203" s="1"/>
      <c r="L203" s="1"/>
      <c r="M203" s="1">
        <v>0.5</v>
      </c>
      <c r="N203" s="1"/>
      <c r="O203" s="1"/>
      <c r="P203" s="1"/>
      <c r="Q203" s="1">
        <f t="shared" si="18"/>
        <v>0.5</v>
      </c>
      <c r="R203" s="16">
        <f t="shared" si="20"/>
        <v>3.5</v>
      </c>
      <c r="S203" s="18">
        <f t="shared" si="19"/>
        <v>1</v>
      </c>
      <c r="T203" s="18">
        <f t="shared" si="21"/>
        <v>38</v>
      </c>
      <c r="U203" s="1"/>
      <c r="V203" s="1"/>
      <c r="W203" s="1"/>
      <c r="X203" s="1"/>
      <c r="Y203" s="5"/>
    </row>
    <row r="204" spans="1:25" ht="15" customHeight="1" x14ac:dyDescent="0.2">
      <c r="A204" s="1">
        <v>204</v>
      </c>
      <c r="B204" s="22" t="s">
        <v>599</v>
      </c>
      <c r="C204" s="2"/>
      <c r="D204" s="2"/>
      <c r="E204" s="2"/>
      <c r="F204" s="215"/>
      <c r="G204" s="216"/>
      <c r="H204" s="216"/>
      <c r="I204" s="216"/>
      <c r="J204" s="3"/>
      <c r="K204" s="1"/>
      <c r="L204" s="1"/>
      <c r="M204" s="1">
        <v>0.5</v>
      </c>
      <c r="N204" s="1"/>
      <c r="O204" s="1"/>
      <c r="P204" s="1"/>
      <c r="Q204" s="1">
        <f t="shared" si="18"/>
        <v>0.5</v>
      </c>
      <c r="R204" s="16">
        <f t="shared" si="20"/>
        <v>0.5</v>
      </c>
      <c r="S204" s="18">
        <f t="shared" si="19"/>
        <v>0</v>
      </c>
      <c r="T204" s="18">
        <f t="shared" si="21"/>
        <v>39</v>
      </c>
      <c r="U204" s="1"/>
      <c r="V204" s="1"/>
      <c r="W204" s="1"/>
      <c r="X204" s="1"/>
      <c r="Y204" s="5"/>
    </row>
    <row r="205" spans="1:25" ht="15" customHeight="1" x14ac:dyDescent="0.2">
      <c r="A205" s="1">
        <v>205</v>
      </c>
      <c r="B205" s="22" t="s">
        <v>577</v>
      </c>
      <c r="C205" s="2"/>
      <c r="D205" s="2"/>
      <c r="E205" s="2"/>
      <c r="F205" s="215"/>
      <c r="G205" s="216"/>
      <c r="H205" s="216"/>
      <c r="I205" s="216"/>
      <c r="J205" s="3"/>
      <c r="K205" s="1"/>
      <c r="L205" s="1"/>
      <c r="M205" s="1">
        <v>0.5</v>
      </c>
      <c r="N205" s="1"/>
      <c r="O205" s="1"/>
      <c r="P205" s="1"/>
      <c r="Q205" s="1">
        <f t="shared" si="18"/>
        <v>0.5</v>
      </c>
      <c r="R205" s="16">
        <f t="shared" si="20"/>
        <v>1</v>
      </c>
      <c r="S205" s="18">
        <f t="shared" si="19"/>
        <v>0</v>
      </c>
      <c r="T205" s="18">
        <f t="shared" si="21"/>
        <v>39</v>
      </c>
      <c r="U205" s="1"/>
      <c r="V205" s="1"/>
      <c r="W205" s="1"/>
      <c r="X205" s="1"/>
      <c r="Y205" s="5"/>
    </row>
    <row r="206" spans="1:25" ht="15" customHeight="1" x14ac:dyDescent="0.2">
      <c r="A206" s="1">
        <v>206</v>
      </c>
      <c r="B206" s="22" t="s">
        <v>589</v>
      </c>
      <c r="C206" s="2"/>
      <c r="D206" s="2"/>
      <c r="E206" s="2"/>
      <c r="F206" s="215"/>
      <c r="G206" s="216"/>
      <c r="H206" s="216"/>
      <c r="I206" s="216"/>
      <c r="J206" s="3"/>
      <c r="K206" s="1"/>
      <c r="L206" s="1"/>
      <c r="M206" s="1">
        <v>0.5</v>
      </c>
      <c r="N206" s="1"/>
      <c r="O206" s="1"/>
      <c r="P206" s="1"/>
      <c r="Q206" s="1">
        <f t="shared" si="18"/>
        <v>0.5</v>
      </c>
      <c r="R206" s="16">
        <f t="shared" si="20"/>
        <v>1.5</v>
      </c>
      <c r="S206" s="18">
        <f t="shared" si="19"/>
        <v>0</v>
      </c>
      <c r="T206" s="18">
        <f t="shared" si="21"/>
        <v>39</v>
      </c>
      <c r="U206" s="1"/>
      <c r="V206" s="1"/>
      <c r="W206" s="1"/>
      <c r="X206" s="1"/>
      <c r="Y206" s="5"/>
    </row>
    <row r="207" spans="1:25" ht="15" customHeight="1" x14ac:dyDescent="0.2">
      <c r="A207" s="1">
        <v>207</v>
      </c>
      <c r="B207" s="22" t="s">
        <v>600</v>
      </c>
      <c r="C207" s="2"/>
      <c r="D207" s="2"/>
      <c r="E207" s="2"/>
      <c r="F207" s="215"/>
      <c r="G207" s="216"/>
      <c r="H207" s="216"/>
      <c r="I207" s="216"/>
      <c r="J207" s="3"/>
      <c r="K207" s="1"/>
      <c r="L207" s="1"/>
      <c r="M207" s="1">
        <v>0.5</v>
      </c>
      <c r="N207" s="1"/>
      <c r="O207" s="1"/>
      <c r="P207" s="1"/>
      <c r="Q207" s="1">
        <f t="shared" si="18"/>
        <v>0.5</v>
      </c>
      <c r="R207" s="16">
        <f t="shared" si="20"/>
        <v>2</v>
      </c>
      <c r="S207" s="18">
        <f t="shared" si="19"/>
        <v>0</v>
      </c>
      <c r="T207" s="18">
        <f t="shared" si="21"/>
        <v>39</v>
      </c>
      <c r="U207" s="1"/>
      <c r="V207" s="1"/>
      <c r="W207" s="1"/>
      <c r="X207" s="1"/>
      <c r="Y207" s="5"/>
    </row>
    <row r="208" spans="1:25" ht="15" customHeight="1" x14ac:dyDescent="0.2">
      <c r="A208" s="1">
        <v>208</v>
      </c>
      <c r="B208" s="22" t="s">
        <v>605</v>
      </c>
      <c r="C208" s="2"/>
      <c r="D208" s="2"/>
      <c r="E208" s="2"/>
      <c r="F208" s="215"/>
      <c r="G208" s="216"/>
      <c r="H208" s="216"/>
      <c r="I208" s="216"/>
      <c r="J208" s="3"/>
      <c r="K208" s="1"/>
      <c r="L208" s="1"/>
      <c r="M208" s="1">
        <v>0.5</v>
      </c>
      <c r="N208" s="1"/>
      <c r="O208" s="1"/>
      <c r="P208" s="1"/>
      <c r="Q208" s="1">
        <f t="shared" si="18"/>
        <v>0.5</v>
      </c>
      <c r="R208" s="16">
        <f t="shared" si="20"/>
        <v>2.5</v>
      </c>
      <c r="S208" s="18">
        <f t="shared" si="19"/>
        <v>0</v>
      </c>
      <c r="T208" s="18">
        <f t="shared" si="21"/>
        <v>39</v>
      </c>
      <c r="U208" s="1"/>
      <c r="V208" s="1"/>
      <c r="W208" s="1"/>
      <c r="X208" s="1"/>
      <c r="Y208" s="5"/>
    </row>
    <row r="209" spans="1:25" ht="15" customHeight="1" x14ac:dyDescent="0.2">
      <c r="A209" s="1">
        <v>209</v>
      </c>
      <c r="B209" s="22" t="s">
        <v>606</v>
      </c>
      <c r="C209" s="2"/>
      <c r="D209" s="2"/>
      <c r="E209" s="2"/>
      <c r="F209" s="215"/>
      <c r="G209" s="216"/>
      <c r="H209" s="216"/>
      <c r="I209" s="216"/>
      <c r="J209" s="3"/>
      <c r="K209" s="1"/>
      <c r="L209" s="1"/>
      <c r="M209" s="1">
        <v>0.5</v>
      </c>
      <c r="N209" s="1"/>
      <c r="O209" s="1"/>
      <c r="P209" s="1"/>
      <c r="Q209" s="1">
        <f t="shared" si="18"/>
        <v>0.5</v>
      </c>
      <c r="R209" s="16">
        <f t="shared" si="20"/>
        <v>3</v>
      </c>
      <c r="S209" s="18">
        <f t="shared" si="19"/>
        <v>0</v>
      </c>
      <c r="T209" s="18">
        <f t="shared" si="21"/>
        <v>39</v>
      </c>
      <c r="U209" s="1"/>
      <c r="V209" s="1"/>
      <c r="W209" s="1"/>
      <c r="X209" s="1"/>
      <c r="Y209" s="5"/>
    </row>
    <row r="210" spans="1:25" ht="15" customHeight="1" x14ac:dyDescent="0.2">
      <c r="A210" s="1">
        <v>210</v>
      </c>
      <c r="B210" s="22" t="s">
        <v>607</v>
      </c>
      <c r="C210" s="2"/>
      <c r="D210" s="2"/>
      <c r="E210" s="2"/>
      <c r="F210" s="215"/>
      <c r="G210" s="216"/>
      <c r="H210" s="216"/>
      <c r="I210" s="216"/>
      <c r="J210" s="3"/>
      <c r="K210" s="1"/>
      <c r="L210" s="1"/>
      <c r="M210" s="1">
        <v>0.5</v>
      </c>
      <c r="N210" s="1"/>
      <c r="O210" s="1"/>
      <c r="P210" s="1"/>
      <c r="Q210" s="1">
        <f t="shared" si="18"/>
        <v>0.5</v>
      </c>
      <c r="R210" s="16">
        <f t="shared" si="20"/>
        <v>3.5</v>
      </c>
      <c r="S210" s="18">
        <f t="shared" si="19"/>
        <v>1</v>
      </c>
      <c r="T210" s="18">
        <f t="shared" si="21"/>
        <v>39</v>
      </c>
      <c r="U210" s="1"/>
      <c r="V210" s="1"/>
      <c r="W210" s="1"/>
      <c r="X210" s="1"/>
      <c r="Y210" s="5"/>
    </row>
    <row r="211" spans="1:25" ht="15" customHeight="1" x14ac:dyDescent="0.2">
      <c r="A211" s="1">
        <v>211</v>
      </c>
      <c r="B211" s="22" t="s">
        <v>664</v>
      </c>
      <c r="C211" s="2"/>
      <c r="D211" s="2"/>
      <c r="E211" s="2"/>
      <c r="F211" s="215"/>
      <c r="G211" s="216"/>
      <c r="H211" s="216"/>
      <c r="I211" s="216"/>
      <c r="J211" s="3"/>
      <c r="K211" s="1"/>
      <c r="L211" s="1"/>
      <c r="M211" s="1">
        <v>0.5</v>
      </c>
      <c r="N211" s="1"/>
      <c r="O211" s="1"/>
      <c r="P211" s="1"/>
      <c r="Q211" s="1">
        <f t="shared" si="18"/>
        <v>0.5</v>
      </c>
      <c r="R211" s="16">
        <f t="shared" si="20"/>
        <v>0.5</v>
      </c>
      <c r="S211" s="18">
        <f t="shared" si="19"/>
        <v>0</v>
      </c>
      <c r="T211" s="18">
        <f t="shared" si="21"/>
        <v>40</v>
      </c>
      <c r="U211" s="1"/>
      <c r="V211" s="1"/>
      <c r="W211" s="1"/>
      <c r="X211" s="1"/>
      <c r="Y211" s="5"/>
    </row>
    <row r="212" spans="1:25" ht="15.75" customHeight="1" x14ac:dyDescent="0.2">
      <c r="A212" s="1">
        <v>212</v>
      </c>
      <c r="B212" s="22" t="s">
        <v>578</v>
      </c>
      <c r="C212" s="2"/>
      <c r="D212" s="2"/>
      <c r="E212" s="2"/>
      <c r="F212" s="215"/>
      <c r="G212" s="216"/>
      <c r="H212" s="216"/>
      <c r="I212" s="216"/>
      <c r="J212" s="3"/>
      <c r="K212" s="1"/>
      <c r="L212" s="1"/>
      <c r="M212" s="1">
        <v>0.5</v>
      </c>
      <c r="N212" s="1"/>
      <c r="O212" s="1"/>
      <c r="P212" s="1"/>
      <c r="Q212" s="1">
        <f t="shared" si="18"/>
        <v>0.5</v>
      </c>
      <c r="R212" s="16">
        <f t="shared" si="20"/>
        <v>1</v>
      </c>
      <c r="S212" s="18">
        <f t="shared" si="19"/>
        <v>0</v>
      </c>
      <c r="T212" s="18">
        <f t="shared" si="21"/>
        <v>40</v>
      </c>
      <c r="U212" s="1"/>
      <c r="V212" s="1"/>
      <c r="W212" s="1"/>
      <c r="X212" s="1"/>
      <c r="Y212" s="5"/>
    </row>
    <row r="213" spans="1:25" ht="15" customHeight="1" x14ac:dyDescent="0.2">
      <c r="A213" s="1">
        <v>213</v>
      </c>
      <c r="B213" s="22" t="s">
        <v>590</v>
      </c>
      <c r="C213" s="2"/>
      <c r="D213" s="2"/>
      <c r="E213" s="2"/>
      <c r="F213" s="215"/>
      <c r="G213" s="216"/>
      <c r="H213" s="216"/>
      <c r="I213" s="216"/>
      <c r="J213" s="3"/>
      <c r="K213" s="1"/>
      <c r="L213" s="1"/>
      <c r="M213" s="1">
        <v>0.5</v>
      </c>
      <c r="N213" s="1"/>
      <c r="O213" s="1"/>
      <c r="P213" s="1"/>
      <c r="Q213" s="1">
        <f t="shared" si="18"/>
        <v>0.5</v>
      </c>
      <c r="R213" s="16">
        <f t="shared" si="20"/>
        <v>1.5</v>
      </c>
      <c r="S213" s="18">
        <f t="shared" si="19"/>
        <v>0</v>
      </c>
      <c r="T213" s="18">
        <f t="shared" si="21"/>
        <v>40</v>
      </c>
      <c r="U213" s="1"/>
      <c r="V213" s="1"/>
      <c r="W213" s="1"/>
      <c r="X213" s="1"/>
      <c r="Y213" s="5"/>
    </row>
    <row r="214" spans="1:25" ht="15" customHeight="1" x14ac:dyDescent="0.2">
      <c r="A214" s="1">
        <v>214</v>
      </c>
      <c r="B214" s="22" t="s">
        <v>591</v>
      </c>
      <c r="C214" s="2"/>
      <c r="D214" s="2"/>
      <c r="E214" s="2"/>
      <c r="F214" s="215"/>
      <c r="G214" s="216"/>
      <c r="H214" s="216"/>
      <c r="I214" s="216"/>
      <c r="J214" s="3"/>
      <c r="K214" s="1"/>
      <c r="L214" s="1"/>
      <c r="M214" s="1">
        <v>0.5</v>
      </c>
      <c r="N214" s="1"/>
      <c r="O214" s="1"/>
      <c r="P214" s="1"/>
      <c r="Q214" s="1">
        <f t="shared" si="18"/>
        <v>0.5</v>
      </c>
      <c r="R214" s="16">
        <f t="shared" si="20"/>
        <v>2</v>
      </c>
      <c r="S214" s="18">
        <f t="shared" si="19"/>
        <v>0</v>
      </c>
      <c r="T214" s="18">
        <f t="shared" si="21"/>
        <v>40</v>
      </c>
      <c r="U214" s="1"/>
      <c r="V214" s="1"/>
      <c r="W214" s="1"/>
      <c r="X214" s="1"/>
      <c r="Y214" s="5"/>
    </row>
    <row r="215" spans="1:25" ht="15" customHeight="1" x14ac:dyDescent="0.2">
      <c r="A215" s="1">
        <v>215</v>
      </c>
      <c r="B215" s="22" t="s">
        <v>621</v>
      </c>
      <c r="C215" s="2"/>
      <c r="D215" s="2"/>
      <c r="E215" s="2"/>
      <c r="F215" s="215"/>
      <c r="G215" s="216"/>
      <c r="H215" s="216"/>
      <c r="I215" s="216"/>
      <c r="J215" s="3"/>
      <c r="K215" s="1"/>
      <c r="L215" s="1"/>
      <c r="M215" s="1">
        <v>0.5</v>
      </c>
      <c r="N215" s="1"/>
      <c r="O215" s="1"/>
      <c r="P215" s="1"/>
      <c r="Q215" s="1">
        <f t="shared" si="18"/>
        <v>0.5</v>
      </c>
      <c r="R215" s="16">
        <f t="shared" si="20"/>
        <v>2.5</v>
      </c>
      <c r="S215" s="18">
        <f t="shared" si="19"/>
        <v>0</v>
      </c>
      <c r="T215" s="18">
        <f t="shared" si="21"/>
        <v>40</v>
      </c>
      <c r="U215" s="1"/>
      <c r="V215" s="1"/>
      <c r="W215" s="1"/>
      <c r="X215" s="1"/>
      <c r="Y215" s="5"/>
    </row>
    <row r="216" spans="1:25" ht="15" customHeight="1" x14ac:dyDescent="0.2">
      <c r="A216" s="1">
        <v>216</v>
      </c>
      <c r="B216" s="22" t="s">
        <v>597</v>
      </c>
      <c r="C216" s="2"/>
      <c r="D216" s="2"/>
      <c r="E216" s="2"/>
      <c r="F216" s="215"/>
      <c r="G216" s="216"/>
      <c r="H216" s="216"/>
      <c r="I216" s="216"/>
      <c r="J216" s="3"/>
      <c r="K216" s="1"/>
      <c r="L216" s="1"/>
      <c r="M216" s="1">
        <v>0.5</v>
      </c>
      <c r="N216" s="1"/>
      <c r="O216" s="1"/>
      <c r="P216" s="1"/>
      <c r="Q216" s="1">
        <f t="shared" si="18"/>
        <v>0.5</v>
      </c>
      <c r="R216" s="16">
        <f t="shared" si="20"/>
        <v>3</v>
      </c>
      <c r="S216" s="18">
        <f t="shared" si="19"/>
        <v>0</v>
      </c>
      <c r="T216" s="18">
        <f t="shared" si="21"/>
        <v>40</v>
      </c>
      <c r="U216" s="1"/>
      <c r="V216" s="1"/>
      <c r="W216" s="1"/>
      <c r="X216" s="1"/>
      <c r="Y216" s="5"/>
    </row>
    <row r="217" spans="1:25" ht="15" customHeight="1" x14ac:dyDescent="0.2">
      <c r="A217" s="1">
        <v>217</v>
      </c>
      <c r="B217" s="22" t="s">
        <v>684</v>
      </c>
      <c r="C217" s="2"/>
      <c r="D217" s="2"/>
      <c r="E217" s="2"/>
      <c r="F217" s="215"/>
      <c r="G217" s="216"/>
      <c r="H217" s="216"/>
      <c r="I217" s="216"/>
      <c r="J217" s="3"/>
      <c r="K217" s="1"/>
      <c r="L217" s="1"/>
      <c r="M217" s="1">
        <v>0.5</v>
      </c>
      <c r="N217" s="1"/>
      <c r="O217" s="1"/>
      <c r="P217" s="1"/>
      <c r="Q217" s="1">
        <f t="shared" si="18"/>
        <v>0.5</v>
      </c>
      <c r="R217" s="16">
        <f t="shared" si="20"/>
        <v>3.5</v>
      </c>
      <c r="S217" s="18">
        <f t="shared" si="19"/>
        <v>1</v>
      </c>
      <c r="T217" s="18">
        <f t="shared" si="21"/>
        <v>40</v>
      </c>
      <c r="U217" s="1"/>
      <c r="V217" s="1"/>
      <c r="W217" s="1"/>
      <c r="X217" s="1"/>
      <c r="Y217" s="5"/>
    </row>
    <row r="218" spans="1:25" ht="15" customHeight="1" x14ac:dyDescent="0.2">
      <c r="A218" s="1">
        <v>218</v>
      </c>
      <c r="B218" s="22" t="s">
        <v>679</v>
      </c>
      <c r="C218" s="2"/>
      <c r="D218" s="2"/>
      <c r="E218" s="2"/>
      <c r="F218" s="215"/>
      <c r="G218" s="216"/>
      <c r="H218" s="216"/>
      <c r="I218" s="216"/>
      <c r="J218" s="3"/>
      <c r="K218" s="1"/>
      <c r="L218" s="1"/>
      <c r="M218" s="1">
        <v>0.5</v>
      </c>
      <c r="N218" s="1"/>
      <c r="O218" s="1"/>
      <c r="P218" s="1"/>
      <c r="Q218" s="1">
        <f t="shared" si="18"/>
        <v>0.5</v>
      </c>
      <c r="R218" s="16">
        <f t="shared" si="20"/>
        <v>0.5</v>
      </c>
      <c r="S218" s="18">
        <f t="shared" si="19"/>
        <v>0</v>
      </c>
      <c r="T218" s="18">
        <f t="shared" si="21"/>
        <v>41</v>
      </c>
      <c r="U218" s="1"/>
      <c r="V218" s="1"/>
      <c r="W218" s="1"/>
      <c r="X218" s="1"/>
      <c r="Y218" s="5"/>
    </row>
    <row r="219" spans="1:25" ht="15" customHeight="1" x14ac:dyDescent="0.2">
      <c r="A219" s="1">
        <v>219</v>
      </c>
      <c r="B219" s="22" t="s">
        <v>696</v>
      </c>
      <c r="C219" s="2"/>
      <c r="D219" s="2"/>
      <c r="E219" s="2"/>
      <c r="F219" s="215"/>
      <c r="G219" s="216"/>
      <c r="H219" s="216"/>
      <c r="I219" s="216"/>
      <c r="J219" s="3"/>
      <c r="K219" s="1"/>
      <c r="L219" s="1"/>
      <c r="M219" s="1">
        <v>0.5</v>
      </c>
      <c r="N219" s="1"/>
      <c r="O219" s="1"/>
      <c r="P219" s="1"/>
      <c r="Q219" s="1">
        <f t="shared" si="18"/>
        <v>0.5</v>
      </c>
      <c r="R219" s="16">
        <f t="shared" si="20"/>
        <v>1</v>
      </c>
      <c r="S219" s="18">
        <f t="shared" si="19"/>
        <v>0</v>
      </c>
      <c r="T219" s="18">
        <f t="shared" si="21"/>
        <v>41</v>
      </c>
      <c r="U219" s="1"/>
      <c r="V219" s="1"/>
      <c r="W219" s="1"/>
      <c r="X219" s="1"/>
      <c r="Y219" s="5"/>
    </row>
    <row r="220" spans="1:25" ht="15" customHeight="1" x14ac:dyDescent="0.2">
      <c r="A220" s="1">
        <v>220</v>
      </c>
      <c r="B220" s="22" t="s">
        <v>622</v>
      </c>
      <c r="C220" s="2"/>
      <c r="D220" s="2"/>
      <c r="E220" s="2"/>
      <c r="F220" s="215"/>
      <c r="G220" s="216"/>
      <c r="H220" s="216"/>
      <c r="I220" s="216"/>
      <c r="J220" s="3"/>
      <c r="K220" s="1"/>
      <c r="L220" s="1"/>
      <c r="M220" s="1">
        <v>0.5</v>
      </c>
      <c r="N220" s="1"/>
      <c r="O220" s="1"/>
      <c r="P220" s="1"/>
      <c r="Q220" s="1">
        <f t="shared" si="18"/>
        <v>0.5</v>
      </c>
      <c r="R220" s="16">
        <f t="shared" si="20"/>
        <v>1.5</v>
      </c>
      <c r="S220" s="18">
        <f t="shared" si="19"/>
        <v>0</v>
      </c>
      <c r="T220" s="18">
        <f t="shared" si="21"/>
        <v>41</v>
      </c>
      <c r="U220" s="1"/>
      <c r="V220" s="1"/>
      <c r="W220" s="1"/>
      <c r="X220" s="1"/>
      <c r="Y220" s="5"/>
    </row>
    <row r="221" spans="1:25" ht="15" customHeight="1" x14ac:dyDescent="0.2">
      <c r="A221" s="1">
        <v>221</v>
      </c>
      <c r="B221" s="22" t="s">
        <v>595</v>
      </c>
      <c r="C221" s="2"/>
      <c r="D221" s="2"/>
      <c r="E221" s="2"/>
      <c r="F221" s="215"/>
      <c r="G221" s="216"/>
      <c r="H221" s="216"/>
      <c r="I221" s="216"/>
      <c r="J221" s="3"/>
      <c r="K221" s="1"/>
      <c r="L221" s="1"/>
      <c r="M221" s="1">
        <v>0.5</v>
      </c>
      <c r="N221" s="1"/>
      <c r="O221" s="1"/>
      <c r="P221" s="1"/>
      <c r="Q221" s="1">
        <f t="shared" si="18"/>
        <v>0.5</v>
      </c>
      <c r="R221" s="16">
        <f t="shared" si="20"/>
        <v>2</v>
      </c>
      <c r="S221" s="18">
        <f t="shared" si="19"/>
        <v>0</v>
      </c>
      <c r="T221" s="18">
        <f t="shared" si="21"/>
        <v>41</v>
      </c>
      <c r="U221" s="1"/>
      <c r="V221" s="1"/>
      <c r="W221" s="1"/>
      <c r="X221" s="1"/>
      <c r="Y221" s="5"/>
    </row>
    <row r="222" spans="1:25" ht="15" customHeight="1" x14ac:dyDescent="0.2">
      <c r="A222" s="1">
        <v>222</v>
      </c>
      <c r="B222" s="22" t="s">
        <v>619</v>
      </c>
      <c r="C222" s="2"/>
      <c r="D222" s="2"/>
      <c r="E222" s="2"/>
      <c r="F222" s="215"/>
      <c r="G222" s="216"/>
      <c r="H222" s="216"/>
      <c r="I222" s="216"/>
      <c r="J222" s="3"/>
      <c r="K222" s="1"/>
      <c r="L222" s="1"/>
      <c r="M222" s="1">
        <v>0.5</v>
      </c>
      <c r="N222" s="1"/>
      <c r="O222" s="1"/>
      <c r="P222" s="1"/>
      <c r="Q222" s="1">
        <f t="shared" si="18"/>
        <v>0.5</v>
      </c>
      <c r="R222" s="16">
        <f t="shared" si="20"/>
        <v>2.5</v>
      </c>
      <c r="S222" s="18">
        <f t="shared" si="19"/>
        <v>0</v>
      </c>
      <c r="T222" s="18">
        <f t="shared" si="21"/>
        <v>41</v>
      </c>
      <c r="U222" s="1"/>
      <c r="V222" s="1"/>
      <c r="W222" s="1"/>
      <c r="X222" s="1"/>
      <c r="Y222" s="5"/>
    </row>
    <row r="223" spans="1:25" ht="15" customHeight="1" x14ac:dyDescent="0.2">
      <c r="A223" s="1">
        <v>223</v>
      </c>
      <c r="B223" s="22" t="s">
        <v>623</v>
      </c>
      <c r="C223" s="2"/>
      <c r="D223" s="2"/>
      <c r="E223" s="2"/>
      <c r="F223" s="215"/>
      <c r="G223" s="216"/>
      <c r="H223" s="216"/>
      <c r="I223" s="216"/>
      <c r="J223" s="3"/>
      <c r="K223" s="1"/>
      <c r="L223" s="1"/>
      <c r="M223" s="1">
        <v>0.5</v>
      </c>
      <c r="N223" s="1"/>
      <c r="O223" s="1"/>
      <c r="P223" s="1"/>
      <c r="Q223" s="1">
        <f t="shared" si="18"/>
        <v>0.5</v>
      </c>
      <c r="R223" s="16">
        <f t="shared" si="20"/>
        <v>3</v>
      </c>
      <c r="S223" s="18">
        <f t="shared" si="19"/>
        <v>0</v>
      </c>
      <c r="T223" s="18">
        <f t="shared" si="21"/>
        <v>41</v>
      </c>
      <c r="U223" s="1"/>
      <c r="V223" s="1"/>
      <c r="W223" s="1"/>
      <c r="X223" s="1"/>
      <c r="Y223" s="5"/>
    </row>
    <row r="224" spans="1:25" ht="15" customHeight="1" x14ac:dyDescent="0.2">
      <c r="A224" s="1">
        <v>224</v>
      </c>
      <c r="B224" s="22" t="s">
        <v>588</v>
      </c>
      <c r="C224" s="2"/>
      <c r="D224" s="2"/>
      <c r="E224" s="2"/>
      <c r="F224" s="215"/>
      <c r="G224" s="216"/>
      <c r="H224" s="216"/>
      <c r="I224" s="216"/>
      <c r="J224" s="3"/>
      <c r="K224" s="1"/>
      <c r="L224" s="1"/>
      <c r="M224" s="1">
        <v>0.5</v>
      </c>
      <c r="N224" s="1"/>
      <c r="O224" s="1"/>
      <c r="P224" s="1"/>
      <c r="Q224" s="1">
        <f t="shared" si="18"/>
        <v>0.5</v>
      </c>
      <c r="R224" s="16">
        <f t="shared" si="20"/>
        <v>3.5</v>
      </c>
      <c r="S224" s="18">
        <f t="shared" si="19"/>
        <v>1</v>
      </c>
      <c r="T224" s="18">
        <f t="shared" si="21"/>
        <v>41</v>
      </c>
      <c r="U224" s="1"/>
      <c r="V224" s="1"/>
      <c r="W224" s="1"/>
      <c r="X224" s="1"/>
      <c r="Y224" s="5"/>
    </row>
    <row r="225" spans="1:25" ht="15" customHeight="1" x14ac:dyDescent="0.2">
      <c r="A225" s="1">
        <v>225</v>
      </c>
      <c r="B225" s="22" t="s">
        <v>576</v>
      </c>
      <c r="C225" s="2"/>
      <c r="D225" s="2"/>
      <c r="E225" s="2"/>
      <c r="F225" s="215"/>
      <c r="G225" s="216"/>
      <c r="H225" s="216"/>
      <c r="I225" s="216"/>
      <c r="J225" s="3"/>
      <c r="K225" s="1"/>
      <c r="L225" s="1"/>
      <c r="M225" s="1">
        <v>0.5</v>
      </c>
      <c r="N225" s="1"/>
      <c r="O225" s="1"/>
      <c r="P225" s="1"/>
      <c r="Q225" s="1">
        <f t="shared" si="18"/>
        <v>0.5</v>
      </c>
      <c r="R225" s="16">
        <f t="shared" si="20"/>
        <v>0.5</v>
      </c>
      <c r="S225" s="18">
        <f t="shared" si="19"/>
        <v>0</v>
      </c>
      <c r="T225" s="18">
        <f t="shared" si="21"/>
        <v>42</v>
      </c>
      <c r="U225" s="1"/>
      <c r="V225" s="1"/>
      <c r="W225" s="1"/>
      <c r="X225" s="1"/>
      <c r="Y225" s="5"/>
    </row>
    <row r="226" spans="1:25" ht="15" customHeight="1" x14ac:dyDescent="0.2">
      <c r="A226" s="1">
        <v>226</v>
      </c>
      <c r="B226" s="22" t="s">
        <v>620</v>
      </c>
      <c r="C226" s="2"/>
      <c r="D226" s="2"/>
      <c r="E226" s="2"/>
      <c r="F226" s="215"/>
      <c r="G226" s="216"/>
      <c r="H226" s="216"/>
      <c r="I226" s="216"/>
      <c r="J226" s="3"/>
      <c r="K226" s="1"/>
      <c r="L226" s="1"/>
      <c r="M226" s="1">
        <v>0.5</v>
      </c>
      <c r="N226" s="1"/>
      <c r="O226" s="1"/>
      <c r="P226" s="1"/>
      <c r="Q226" s="1">
        <f t="shared" si="18"/>
        <v>0.5</v>
      </c>
      <c r="R226" s="16">
        <f t="shared" si="20"/>
        <v>1</v>
      </c>
      <c r="S226" s="18">
        <f t="shared" si="19"/>
        <v>0</v>
      </c>
      <c r="T226" s="18">
        <f t="shared" si="21"/>
        <v>42</v>
      </c>
      <c r="U226" s="1"/>
      <c r="V226" s="1"/>
      <c r="W226" s="1"/>
      <c r="X226" s="1"/>
      <c r="Y226" s="5"/>
    </row>
    <row r="227" spans="1:25" ht="15" customHeight="1" x14ac:dyDescent="0.2">
      <c r="A227" s="1">
        <v>227</v>
      </c>
      <c r="B227" s="22" t="s">
        <v>663</v>
      </c>
      <c r="C227" s="2"/>
      <c r="D227" s="2"/>
      <c r="E227" s="2"/>
      <c r="F227" s="215"/>
      <c r="G227" s="216"/>
      <c r="H227" s="216"/>
      <c r="I227" s="216"/>
      <c r="J227" s="3"/>
      <c r="K227" s="1"/>
      <c r="L227" s="1"/>
      <c r="M227" s="1">
        <v>0.5</v>
      </c>
      <c r="N227" s="1"/>
      <c r="O227" s="1"/>
      <c r="P227" s="1"/>
      <c r="Q227" s="1">
        <f t="shared" si="18"/>
        <v>0.5</v>
      </c>
      <c r="R227" s="16">
        <f t="shared" si="20"/>
        <v>1.5</v>
      </c>
      <c r="S227" s="18">
        <f t="shared" si="19"/>
        <v>0</v>
      </c>
      <c r="T227" s="18">
        <f t="shared" si="21"/>
        <v>42</v>
      </c>
      <c r="U227" s="1"/>
      <c r="V227" s="1"/>
      <c r="W227" s="1"/>
      <c r="X227" s="1"/>
      <c r="Y227" s="5"/>
    </row>
    <row r="228" spans="1:25" ht="15" customHeight="1" x14ac:dyDescent="0.2">
      <c r="A228" s="1">
        <v>228</v>
      </c>
      <c r="B228" s="22" t="s">
        <v>665</v>
      </c>
      <c r="C228" s="2"/>
      <c r="D228" s="2"/>
      <c r="E228" s="2"/>
      <c r="F228" s="215"/>
      <c r="G228" s="216"/>
      <c r="H228" s="216"/>
      <c r="I228" s="216"/>
      <c r="J228" s="3"/>
      <c r="K228" s="1"/>
      <c r="L228" s="1"/>
      <c r="M228" s="1">
        <v>0.5</v>
      </c>
      <c r="N228" s="1"/>
      <c r="O228" s="1"/>
      <c r="P228" s="1"/>
      <c r="Q228" s="1">
        <f t="shared" si="18"/>
        <v>0.5</v>
      </c>
      <c r="R228" s="16">
        <f t="shared" si="20"/>
        <v>2</v>
      </c>
      <c r="S228" s="18">
        <f t="shared" si="19"/>
        <v>0</v>
      </c>
      <c r="T228" s="18">
        <f t="shared" si="21"/>
        <v>42</v>
      </c>
      <c r="U228" s="1"/>
      <c r="V228" s="1"/>
      <c r="W228" s="1"/>
      <c r="X228" s="1"/>
      <c r="Y228" s="5"/>
    </row>
    <row r="229" spans="1:25" ht="15" customHeight="1" x14ac:dyDescent="0.2">
      <c r="A229" s="1">
        <v>229</v>
      </c>
      <c r="B229" s="22" t="s">
        <v>579</v>
      </c>
      <c r="C229" s="2"/>
      <c r="D229" s="2"/>
      <c r="E229" s="2"/>
      <c r="F229" s="215"/>
      <c r="G229" s="216"/>
      <c r="H229" s="216"/>
      <c r="I229" s="216"/>
      <c r="J229" s="3"/>
      <c r="K229" s="1"/>
      <c r="L229" s="1"/>
      <c r="M229" s="1">
        <v>0.5</v>
      </c>
      <c r="N229" s="1"/>
      <c r="O229" s="1"/>
      <c r="P229" s="1"/>
      <c r="Q229" s="1">
        <f t="shared" si="18"/>
        <v>0.5</v>
      </c>
      <c r="R229" s="16">
        <f t="shared" si="20"/>
        <v>2.5</v>
      </c>
      <c r="S229" s="18">
        <f t="shared" si="19"/>
        <v>0</v>
      </c>
      <c r="T229" s="18">
        <f t="shared" si="21"/>
        <v>42</v>
      </c>
      <c r="U229" s="1"/>
      <c r="V229" s="1"/>
      <c r="W229" s="1"/>
      <c r="X229" s="1"/>
      <c r="Y229" s="5"/>
    </row>
    <row r="230" spans="1:25" ht="15" customHeight="1" x14ac:dyDescent="0.2">
      <c r="A230" s="1">
        <v>230</v>
      </c>
      <c r="B230" s="22" t="s">
        <v>593</v>
      </c>
      <c r="C230" s="2"/>
      <c r="D230" s="2"/>
      <c r="E230" s="2"/>
      <c r="F230" s="215"/>
      <c r="G230" s="216"/>
      <c r="H230" s="216"/>
      <c r="I230" s="216"/>
      <c r="J230" s="3"/>
      <c r="K230" s="1"/>
      <c r="L230" s="1"/>
      <c r="M230" s="1">
        <v>0.5</v>
      </c>
      <c r="N230" s="1"/>
      <c r="O230" s="1"/>
      <c r="P230" s="1"/>
      <c r="Q230" s="1">
        <f t="shared" si="18"/>
        <v>0.5</v>
      </c>
      <c r="R230" s="16">
        <f t="shared" si="20"/>
        <v>3</v>
      </c>
      <c r="S230" s="18">
        <f t="shared" si="19"/>
        <v>0</v>
      </c>
      <c r="T230" s="18">
        <f t="shared" si="21"/>
        <v>42</v>
      </c>
      <c r="U230" s="1"/>
      <c r="V230" s="1"/>
      <c r="W230" s="1"/>
      <c r="X230" s="1"/>
      <c r="Y230" s="5"/>
    </row>
    <row r="231" spans="1:25" ht="15" customHeight="1" x14ac:dyDescent="0.2">
      <c r="A231" s="1">
        <v>231</v>
      </c>
      <c r="B231" s="22" t="s">
        <v>629</v>
      </c>
      <c r="C231" s="2"/>
      <c r="D231" s="2"/>
      <c r="E231" s="2"/>
      <c r="F231" s="215"/>
      <c r="G231" s="216"/>
      <c r="H231" s="216"/>
      <c r="I231" s="216"/>
      <c r="J231" s="3"/>
      <c r="K231" s="1"/>
      <c r="L231" s="1"/>
      <c r="M231" s="1">
        <v>0.5</v>
      </c>
      <c r="N231" s="1"/>
      <c r="O231" s="1"/>
      <c r="P231" s="1"/>
      <c r="Q231" s="1">
        <f t="shared" si="18"/>
        <v>0.5</v>
      </c>
      <c r="R231" s="16">
        <f t="shared" si="20"/>
        <v>3.5</v>
      </c>
      <c r="S231" s="18">
        <f t="shared" si="19"/>
        <v>1</v>
      </c>
      <c r="T231" s="18">
        <f t="shared" si="21"/>
        <v>42</v>
      </c>
      <c r="U231" s="1"/>
      <c r="V231" s="1"/>
      <c r="W231" s="1"/>
      <c r="X231" s="1"/>
      <c r="Y231" s="5"/>
    </row>
    <row r="232" spans="1:25" ht="15" customHeight="1" x14ac:dyDescent="0.2">
      <c r="A232" s="1">
        <v>232</v>
      </c>
      <c r="B232" s="22" t="s">
        <v>598</v>
      </c>
      <c r="C232" s="2"/>
      <c r="D232" s="2"/>
      <c r="E232" s="2"/>
      <c r="F232" s="215"/>
      <c r="G232" s="216"/>
      <c r="H232" s="216"/>
      <c r="I232" s="216"/>
      <c r="J232" s="3"/>
      <c r="K232" s="1"/>
      <c r="L232" s="1"/>
      <c r="M232" s="1">
        <v>0.5</v>
      </c>
      <c r="N232" s="1"/>
      <c r="O232" s="1"/>
      <c r="P232" s="1"/>
      <c r="Q232" s="1">
        <f t="shared" si="18"/>
        <v>0.5</v>
      </c>
      <c r="R232" s="16">
        <f t="shared" si="20"/>
        <v>0.5</v>
      </c>
      <c r="S232" s="18">
        <f t="shared" si="19"/>
        <v>0</v>
      </c>
      <c r="T232" s="18">
        <f t="shared" si="21"/>
        <v>43</v>
      </c>
      <c r="U232" s="1"/>
      <c r="V232" s="1"/>
      <c r="W232" s="1"/>
      <c r="X232" s="1"/>
      <c r="Y232" s="5"/>
    </row>
    <row r="233" spans="1:25" ht="15" customHeight="1" x14ac:dyDescent="0.2">
      <c r="A233" s="1">
        <v>233</v>
      </c>
      <c r="B233" s="22" t="s">
        <v>661</v>
      </c>
      <c r="C233" s="2"/>
      <c r="D233" s="2"/>
      <c r="E233" s="2"/>
      <c r="F233" s="215"/>
      <c r="G233" s="216"/>
      <c r="H233" s="216"/>
      <c r="I233" s="216"/>
      <c r="J233" s="3"/>
      <c r="K233" s="1"/>
      <c r="L233" s="1"/>
      <c r="M233" s="1">
        <v>0.5</v>
      </c>
      <c r="N233" s="1"/>
      <c r="O233" s="1"/>
      <c r="P233" s="1"/>
      <c r="Q233" s="1">
        <f t="shared" si="18"/>
        <v>0.5</v>
      </c>
      <c r="R233" s="16">
        <f t="shared" si="20"/>
        <v>1</v>
      </c>
      <c r="S233" s="18">
        <f t="shared" si="19"/>
        <v>0</v>
      </c>
      <c r="T233" s="18">
        <f t="shared" si="21"/>
        <v>43</v>
      </c>
      <c r="U233" s="1"/>
      <c r="V233" s="1"/>
      <c r="W233" s="1"/>
      <c r="X233" s="1"/>
      <c r="Y233" s="5"/>
    </row>
    <row r="234" spans="1:25" ht="15" customHeight="1" x14ac:dyDescent="0.2">
      <c r="A234" s="1">
        <v>234</v>
      </c>
      <c r="B234" s="22" t="s">
        <v>601</v>
      </c>
      <c r="C234" s="2"/>
      <c r="D234" s="2"/>
      <c r="E234" s="2"/>
      <c r="F234" s="215"/>
      <c r="G234" s="216"/>
      <c r="H234" s="216"/>
      <c r="I234" s="216"/>
      <c r="J234" s="3"/>
      <c r="K234" s="1"/>
      <c r="L234" s="1"/>
      <c r="M234" s="1">
        <v>0.5</v>
      </c>
      <c r="N234" s="1"/>
      <c r="O234" s="1"/>
      <c r="P234" s="1"/>
      <c r="Q234" s="1">
        <f t="shared" si="18"/>
        <v>0.5</v>
      </c>
      <c r="R234" s="16">
        <f t="shared" si="20"/>
        <v>1.5</v>
      </c>
      <c r="S234" s="18">
        <f t="shared" si="19"/>
        <v>0</v>
      </c>
      <c r="T234" s="18">
        <f t="shared" si="21"/>
        <v>43</v>
      </c>
      <c r="U234" s="1"/>
      <c r="V234" s="1"/>
      <c r="W234" s="1"/>
      <c r="X234" s="1"/>
      <c r="Y234" s="5"/>
    </row>
    <row r="235" spans="1:25" ht="15" customHeight="1" x14ac:dyDescent="0.2">
      <c r="A235" s="1">
        <v>235</v>
      </c>
      <c r="B235" s="22" t="s">
        <v>697</v>
      </c>
      <c r="C235" s="2"/>
      <c r="D235" s="2"/>
      <c r="E235" s="2"/>
      <c r="F235" s="215"/>
      <c r="G235" s="216"/>
      <c r="H235" s="216"/>
      <c r="I235" s="216"/>
      <c r="J235" s="3"/>
      <c r="K235" s="1"/>
      <c r="L235" s="1"/>
      <c r="M235" s="1">
        <v>0.5</v>
      </c>
      <c r="N235" s="1"/>
      <c r="O235" s="1"/>
      <c r="P235" s="1"/>
      <c r="Q235" s="1">
        <f t="shared" si="18"/>
        <v>0.5</v>
      </c>
      <c r="R235" s="16">
        <f t="shared" si="20"/>
        <v>2</v>
      </c>
      <c r="S235" s="18">
        <f t="shared" si="19"/>
        <v>0</v>
      </c>
      <c r="T235" s="18">
        <f t="shared" si="21"/>
        <v>43</v>
      </c>
      <c r="U235" s="1"/>
      <c r="V235" s="1"/>
      <c r="W235" s="1"/>
      <c r="X235" s="1"/>
      <c r="Y235" s="5"/>
    </row>
    <row r="236" spans="1:25" ht="15" customHeight="1" x14ac:dyDescent="0.2">
      <c r="A236" s="1">
        <v>236</v>
      </c>
      <c r="B236" s="22" t="s">
        <v>624</v>
      </c>
      <c r="C236" s="2"/>
      <c r="D236" s="2"/>
      <c r="E236" s="2"/>
      <c r="F236" s="215"/>
      <c r="G236" s="216"/>
      <c r="H236" s="216"/>
      <c r="I236" s="216"/>
      <c r="J236" s="3"/>
      <c r="K236" s="1"/>
      <c r="L236" s="1"/>
      <c r="M236" s="1">
        <v>0.5</v>
      </c>
      <c r="N236" s="1"/>
      <c r="O236" s="1"/>
      <c r="P236" s="1"/>
      <c r="Q236" s="1">
        <f t="shared" si="18"/>
        <v>0.5</v>
      </c>
      <c r="R236" s="16">
        <f t="shared" si="20"/>
        <v>2.5</v>
      </c>
      <c r="S236" s="18">
        <f t="shared" si="19"/>
        <v>0</v>
      </c>
      <c r="T236" s="18">
        <f t="shared" si="21"/>
        <v>43</v>
      </c>
      <c r="U236" s="1"/>
      <c r="V236" s="1"/>
      <c r="W236" s="1"/>
      <c r="X236" s="1"/>
      <c r="Y236" s="5"/>
    </row>
    <row r="237" spans="1:25" ht="15" customHeight="1" x14ac:dyDescent="0.2">
      <c r="A237" s="1">
        <v>237</v>
      </c>
      <c r="B237" s="22" t="s">
        <v>625</v>
      </c>
      <c r="C237" s="2"/>
      <c r="D237" s="2"/>
      <c r="E237" s="2"/>
      <c r="F237" s="215"/>
      <c r="G237" s="216"/>
      <c r="H237" s="216"/>
      <c r="I237" s="216"/>
      <c r="J237" s="3"/>
      <c r="K237" s="1"/>
      <c r="L237" s="1"/>
      <c r="M237" s="1">
        <v>0.5</v>
      </c>
      <c r="N237" s="1"/>
      <c r="O237" s="1"/>
      <c r="P237" s="1"/>
      <c r="Q237" s="1">
        <f t="shared" si="18"/>
        <v>0.5</v>
      </c>
      <c r="R237" s="16">
        <f t="shared" si="20"/>
        <v>3</v>
      </c>
      <c r="S237" s="18">
        <f t="shared" si="19"/>
        <v>0</v>
      </c>
      <c r="T237" s="18">
        <f t="shared" si="21"/>
        <v>43</v>
      </c>
      <c r="U237" s="1"/>
      <c r="V237" s="1"/>
      <c r="W237" s="1"/>
      <c r="X237" s="1"/>
      <c r="Y237" s="5"/>
    </row>
    <row r="238" spans="1:25" ht="15" customHeight="1" x14ac:dyDescent="0.2">
      <c r="A238" s="1">
        <v>238</v>
      </c>
      <c r="B238" s="22" t="s">
        <v>683</v>
      </c>
      <c r="C238" s="2"/>
      <c r="D238" s="2"/>
      <c r="E238" s="2"/>
      <c r="F238" s="215"/>
      <c r="G238" s="216"/>
      <c r="H238" s="216"/>
      <c r="I238" s="216"/>
      <c r="J238" s="3"/>
      <c r="K238" s="1"/>
      <c r="L238" s="1"/>
      <c r="M238" s="1">
        <v>0.5</v>
      </c>
      <c r="N238" s="1"/>
      <c r="O238" s="1"/>
      <c r="P238" s="1"/>
      <c r="Q238" s="1">
        <f t="shared" si="18"/>
        <v>0.5</v>
      </c>
      <c r="R238" s="16">
        <f t="shared" si="20"/>
        <v>3.5</v>
      </c>
      <c r="S238" s="18">
        <f t="shared" si="19"/>
        <v>1</v>
      </c>
      <c r="T238" s="18">
        <f t="shared" si="21"/>
        <v>43</v>
      </c>
      <c r="U238" s="1"/>
      <c r="V238" s="1"/>
      <c r="W238" s="1"/>
      <c r="X238" s="1"/>
      <c r="Y238" s="5"/>
    </row>
    <row r="239" spans="1:25" ht="15" customHeight="1" x14ac:dyDescent="0.2">
      <c r="A239" s="1">
        <v>239</v>
      </c>
      <c r="B239" s="22" t="s">
        <v>627</v>
      </c>
      <c r="C239" s="2"/>
      <c r="D239" s="2"/>
      <c r="E239" s="2"/>
      <c r="F239" s="215"/>
      <c r="G239" s="216"/>
      <c r="H239" s="216"/>
      <c r="I239" s="216"/>
      <c r="J239" s="3"/>
      <c r="K239" s="1"/>
      <c r="L239" s="1"/>
      <c r="M239" s="1">
        <v>0.5</v>
      </c>
      <c r="N239" s="1"/>
      <c r="O239" s="1"/>
      <c r="P239" s="1"/>
      <c r="Q239" s="1">
        <f t="shared" si="18"/>
        <v>0.5</v>
      </c>
      <c r="R239" s="16">
        <f t="shared" si="20"/>
        <v>0.5</v>
      </c>
      <c r="S239" s="18">
        <f t="shared" si="19"/>
        <v>0</v>
      </c>
      <c r="T239" s="18">
        <f t="shared" si="21"/>
        <v>44</v>
      </c>
      <c r="U239" s="1"/>
      <c r="V239" s="1"/>
      <c r="W239" s="1"/>
      <c r="X239" s="1"/>
      <c r="Y239" s="5"/>
    </row>
    <row r="240" spans="1:25" ht="15" customHeight="1" x14ac:dyDescent="0.2">
      <c r="A240" s="1">
        <v>240</v>
      </c>
      <c r="B240" s="22" t="s">
        <v>602</v>
      </c>
      <c r="C240" s="2"/>
      <c r="D240" s="2"/>
      <c r="E240" s="2"/>
      <c r="F240" s="215"/>
      <c r="G240" s="216"/>
      <c r="H240" s="216"/>
      <c r="I240" s="216"/>
      <c r="J240" s="3"/>
      <c r="K240" s="1"/>
      <c r="L240" s="1"/>
      <c r="M240" s="1">
        <v>0.5</v>
      </c>
      <c r="N240" s="1"/>
      <c r="O240" s="1"/>
      <c r="P240" s="1"/>
      <c r="Q240" s="1">
        <f t="shared" si="18"/>
        <v>0.5</v>
      </c>
      <c r="R240" s="16">
        <f t="shared" si="20"/>
        <v>1</v>
      </c>
      <c r="S240" s="18">
        <f t="shared" si="19"/>
        <v>0</v>
      </c>
      <c r="T240" s="18">
        <f t="shared" si="21"/>
        <v>44</v>
      </c>
      <c r="U240" s="1"/>
      <c r="V240" s="1"/>
      <c r="W240" s="1"/>
      <c r="X240" s="1"/>
      <c r="Y240" s="5"/>
    </row>
    <row r="241" spans="1:25" ht="15" customHeight="1" x14ac:dyDescent="0.2">
      <c r="A241" s="1">
        <v>241</v>
      </c>
      <c r="B241" s="22" t="s">
        <v>603</v>
      </c>
      <c r="C241" s="2"/>
      <c r="D241" s="2"/>
      <c r="E241" s="2"/>
      <c r="F241" s="215"/>
      <c r="G241" s="216"/>
      <c r="H241" s="216"/>
      <c r="I241" s="216"/>
      <c r="J241" s="3"/>
      <c r="K241" s="1"/>
      <c r="L241" s="1"/>
      <c r="M241" s="1">
        <v>0.5</v>
      </c>
      <c r="N241" s="1"/>
      <c r="O241" s="1"/>
      <c r="P241" s="1"/>
      <c r="Q241" s="1">
        <f t="shared" si="18"/>
        <v>0.5</v>
      </c>
      <c r="R241" s="16">
        <f t="shared" si="20"/>
        <v>1.5</v>
      </c>
      <c r="S241" s="18">
        <f t="shared" si="19"/>
        <v>0</v>
      </c>
      <c r="T241" s="18">
        <f t="shared" si="21"/>
        <v>44</v>
      </c>
      <c r="U241" s="1"/>
      <c r="V241" s="1"/>
      <c r="W241" s="1"/>
      <c r="X241" s="1"/>
      <c r="Y241" s="5"/>
    </row>
    <row r="242" spans="1:25" ht="15" customHeight="1" x14ac:dyDescent="0.2">
      <c r="A242" s="1">
        <v>242</v>
      </c>
      <c r="B242" s="22" t="s">
        <v>604</v>
      </c>
      <c r="C242" s="2"/>
      <c r="D242" s="2"/>
      <c r="E242" s="2"/>
      <c r="F242" s="215"/>
      <c r="G242" s="216"/>
      <c r="H242" s="216"/>
      <c r="I242" s="216"/>
      <c r="J242" s="3"/>
      <c r="K242" s="1"/>
      <c r="L242" s="1"/>
      <c r="M242" s="1">
        <v>0.5</v>
      </c>
      <c r="N242" s="1"/>
      <c r="O242" s="1"/>
      <c r="P242" s="1"/>
      <c r="Q242" s="1">
        <f t="shared" si="18"/>
        <v>0.5</v>
      </c>
      <c r="R242" s="16">
        <f t="shared" si="20"/>
        <v>2</v>
      </c>
      <c r="S242" s="18">
        <f t="shared" si="19"/>
        <v>0</v>
      </c>
      <c r="T242" s="18">
        <f t="shared" si="21"/>
        <v>44</v>
      </c>
      <c r="U242" s="1"/>
      <c r="V242" s="1"/>
      <c r="W242" s="1"/>
      <c r="X242" s="1"/>
      <c r="Y242" s="5"/>
    </row>
    <row r="243" spans="1:25" ht="15" customHeight="1" x14ac:dyDescent="0.2">
      <c r="A243" s="1">
        <v>243</v>
      </c>
      <c r="B243" s="22" t="s">
        <v>703</v>
      </c>
      <c r="C243" s="2"/>
      <c r="D243" s="2"/>
      <c r="E243" s="2"/>
      <c r="F243" s="215"/>
      <c r="G243" s="216"/>
      <c r="H243" s="216"/>
      <c r="I243" s="216"/>
      <c r="J243" s="3"/>
      <c r="K243" s="1"/>
      <c r="L243" s="1"/>
      <c r="M243" s="1">
        <v>0.5</v>
      </c>
      <c r="N243" s="1"/>
      <c r="O243" s="1"/>
      <c r="P243" s="1"/>
      <c r="Q243" s="1">
        <f t="shared" si="18"/>
        <v>0.5</v>
      </c>
      <c r="R243" s="16">
        <f t="shared" si="20"/>
        <v>2.5</v>
      </c>
      <c r="S243" s="18">
        <f t="shared" si="19"/>
        <v>0</v>
      </c>
      <c r="T243" s="18">
        <f t="shared" si="21"/>
        <v>44</v>
      </c>
      <c r="U243" s="1"/>
      <c r="V243" s="1"/>
      <c r="W243" s="1"/>
      <c r="X243" s="1"/>
      <c r="Y243" s="5"/>
    </row>
    <row r="244" spans="1:25" ht="15" customHeight="1" x14ac:dyDescent="0.2">
      <c r="A244" s="1">
        <v>244</v>
      </c>
      <c r="B244" s="22" t="s">
        <v>662</v>
      </c>
      <c r="C244" s="2"/>
      <c r="D244" s="2"/>
      <c r="E244" s="2"/>
      <c r="F244" s="215"/>
      <c r="G244" s="216"/>
      <c r="H244" s="216"/>
      <c r="I244" s="216"/>
      <c r="J244" s="3"/>
      <c r="K244" s="1"/>
      <c r="L244" s="1"/>
      <c r="M244" s="1">
        <v>0.5</v>
      </c>
      <c r="N244" s="1"/>
      <c r="O244" s="1"/>
      <c r="P244" s="1"/>
      <c r="Q244" s="1">
        <f t="shared" si="18"/>
        <v>0.5</v>
      </c>
      <c r="R244" s="16">
        <f t="shared" si="20"/>
        <v>3</v>
      </c>
      <c r="S244" s="18">
        <f t="shared" si="19"/>
        <v>0</v>
      </c>
      <c r="T244" s="18">
        <f t="shared" si="21"/>
        <v>44</v>
      </c>
      <c r="U244" s="1"/>
      <c r="V244" s="1"/>
      <c r="W244" s="1"/>
      <c r="X244" s="1"/>
      <c r="Y244" s="5"/>
    </row>
    <row r="245" spans="1:25" ht="15" customHeight="1" x14ac:dyDescent="0.2">
      <c r="A245" s="1">
        <v>245</v>
      </c>
      <c r="B245" s="22" t="s">
        <v>699</v>
      </c>
      <c r="C245" s="2"/>
      <c r="D245" s="2"/>
      <c r="E245" s="2"/>
      <c r="F245" s="215"/>
      <c r="G245" s="216"/>
      <c r="H245" s="216"/>
      <c r="I245" s="216"/>
      <c r="J245" s="3"/>
      <c r="K245" s="1"/>
      <c r="L245" s="1"/>
      <c r="M245" s="1">
        <v>0.5</v>
      </c>
      <c r="N245" s="1"/>
      <c r="O245" s="1"/>
      <c r="P245" s="1"/>
      <c r="Q245" s="1">
        <f t="shared" si="18"/>
        <v>0.5</v>
      </c>
      <c r="R245" s="16">
        <f t="shared" si="20"/>
        <v>3.5</v>
      </c>
      <c r="S245" s="18">
        <f t="shared" si="19"/>
        <v>1</v>
      </c>
      <c r="T245" s="18">
        <f t="shared" si="21"/>
        <v>44</v>
      </c>
      <c r="U245" s="1"/>
      <c r="V245" s="1"/>
      <c r="W245" s="1"/>
      <c r="X245" s="1"/>
      <c r="Y245" s="5"/>
    </row>
    <row r="246" spans="1:25" ht="15" customHeight="1" x14ac:dyDescent="0.2">
      <c r="A246" s="1">
        <v>246</v>
      </c>
      <c r="B246" s="22" t="s">
        <v>701</v>
      </c>
      <c r="C246" s="2"/>
      <c r="D246" s="2"/>
      <c r="E246" s="2"/>
      <c r="F246" s="215"/>
      <c r="G246" s="216"/>
      <c r="H246" s="216"/>
      <c r="I246" s="216"/>
      <c r="J246" s="3"/>
      <c r="K246" s="1"/>
      <c r="L246" s="1"/>
      <c r="M246" s="1">
        <v>0.5</v>
      </c>
      <c r="N246" s="1"/>
      <c r="O246" s="1"/>
      <c r="P246" s="1"/>
      <c r="Q246" s="1">
        <f t="shared" si="18"/>
        <v>0.5</v>
      </c>
      <c r="R246" s="16">
        <f t="shared" si="20"/>
        <v>0.5</v>
      </c>
      <c r="S246" s="18">
        <f t="shared" si="19"/>
        <v>0</v>
      </c>
      <c r="T246" s="18">
        <f t="shared" si="21"/>
        <v>45</v>
      </c>
      <c r="U246" s="1"/>
      <c r="V246" s="1"/>
      <c r="W246" s="1"/>
      <c r="X246" s="1"/>
      <c r="Y246" s="5"/>
    </row>
    <row r="247" spans="1:25" ht="15.75" customHeight="1" x14ac:dyDescent="0.2">
      <c r="A247" s="1">
        <v>247</v>
      </c>
      <c r="B247" s="22" t="s">
        <v>698</v>
      </c>
      <c r="C247" s="2"/>
      <c r="D247" s="2"/>
      <c r="E247" s="2"/>
      <c r="F247" s="215"/>
      <c r="G247" s="216"/>
      <c r="H247" s="216"/>
      <c r="I247" s="216"/>
      <c r="J247" s="3"/>
      <c r="K247" s="1"/>
      <c r="L247" s="1"/>
      <c r="M247" s="1">
        <v>0.5</v>
      </c>
      <c r="N247" s="1"/>
      <c r="O247" s="1"/>
      <c r="P247" s="1"/>
      <c r="Q247" s="1">
        <f t="shared" si="18"/>
        <v>0.5</v>
      </c>
      <c r="R247" s="16">
        <f t="shared" si="20"/>
        <v>1</v>
      </c>
      <c r="S247" s="18">
        <f t="shared" si="19"/>
        <v>0</v>
      </c>
      <c r="T247" s="18">
        <f t="shared" si="21"/>
        <v>45</v>
      </c>
      <c r="U247" s="1"/>
      <c r="V247" s="1"/>
      <c r="W247" s="1"/>
      <c r="X247" s="1"/>
      <c r="Y247" s="5"/>
    </row>
    <row r="248" spans="1:25" ht="15" customHeight="1" x14ac:dyDescent="0.2">
      <c r="A248" s="1">
        <v>248</v>
      </c>
      <c r="B248" s="22" t="s">
        <v>104</v>
      </c>
      <c r="C248" s="2"/>
      <c r="D248" s="2"/>
      <c r="E248" s="2"/>
      <c r="F248" s="215"/>
      <c r="G248" s="216"/>
      <c r="H248" s="216"/>
      <c r="I248" s="216"/>
      <c r="J248" s="3"/>
      <c r="K248" s="1"/>
      <c r="L248" s="1"/>
      <c r="M248" s="1">
        <v>0.5</v>
      </c>
      <c r="N248" s="1"/>
      <c r="O248" s="1"/>
      <c r="P248" s="1"/>
      <c r="Q248" s="1">
        <f t="shared" si="18"/>
        <v>0.5</v>
      </c>
      <c r="R248" s="16">
        <f t="shared" si="20"/>
        <v>1.5</v>
      </c>
      <c r="S248" s="18">
        <f t="shared" si="19"/>
        <v>0</v>
      </c>
      <c r="T248" s="18">
        <f t="shared" si="21"/>
        <v>45</v>
      </c>
      <c r="U248" s="1"/>
      <c r="V248" s="1"/>
      <c r="W248" s="1"/>
      <c r="X248" s="1"/>
      <c r="Y248" s="5"/>
    </row>
    <row r="249" spans="1:25" ht="15" customHeight="1" x14ac:dyDescent="0.2">
      <c r="A249" s="1">
        <v>249</v>
      </c>
      <c r="B249" s="22" t="s">
        <v>101</v>
      </c>
      <c r="C249" s="2"/>
      <c r="D249" s="2"/>
      <c r="E249" s="2"/>
      <c r="F249" s="215"/>
      <c r="G249" s="216"/>
      <c r="H249" s="216"/>
      <c r="I249" s="216"/>
      <c r="J249" s="3"/>
      <c r="K249" s="1"/>
      <c r="L249" s="1"/>
      <c r="M249" s="1">
        <v>0.5</v>
      </c>
      <c r="N249" s="1"/>
      <c r="O249" s="1"/>
      <c r="P249" s="1"/>
      <c r="Q249" s="1">
        <f t="shared" si="18"/>
        <v>0.5</v>
      </c>
      <c r="R249" s="16">
        <f t="shared" si="20"/>
        <v>2</v>
      </c>
      <c r="S249" s="18">
        <f t="shared" si="19"/>
        <v>0</v>
      </c>
      <c r="T249" s="18">
        <f t="shared" si="21"/>
        <v>45</v>
      </c>
      <c r="U249" s="1"/>
      <c r="V249" s="1"/>
      <c r="W249" s="1"/>
      <c r="X249" s="1"/>
      <c r="Y249" s="5"/>
    </row>
    <row r="250" spans="1:25" ht="15" customHeight="1" x14ac:dyDescent="0.2">
      <c r="A250" s="1">
        <v>250</v>
      </c>
      <c r="B250" s="22" t="s">
        <v>98</v>
      </c>
      <c r="C250" s="2"/>
      <c r="D250" s="2"/>
      <c r="E250" s="2"/>
      <c r="F250" s="215"/>
      <c r="G250" s="216"/>
      <c r="H250" s="216"/>
      <c r="I250" s="216"/>
      <c r="J250" s="3"/>
      <c r="K250" s="1"/>
      <c r="L250" s="1"/>
      <c r="M250" s="1">
        <v>0.5</v>
      </c>
      <c r="N250" s="1"/>
      <c r="O250" s="1"/>
      <c r="P250" s="1"/>
      <c r="Q250" s="1">
        <f t="shared" si="18"/>
        <v>0.5</v>
      </c>
      <c r="R250" s="16">
        <f t="shared" si="20"/>
        <v>2.5</v>
      </c>
      <c r="S250" s="18">
        <f t="shared" si="19"/>
        <v>0</v>
      </c>
      <c r="T250" s="18">
        <f t="shared" si="21"/>
        <v>45</v>
      </c>
      <c r="U250" s="1"/>
      <c r="V250" s="1"/>
      <c r="W250" s="1"/>
      <c r="X250" s="1"/>
      <c r="Y250" s="5"/>
    </row>
    <row r="251" spans="1:25" ht="15" customHeight="1" x14ac:dyDescent="0.2">
      <c r="A251" s="1">
        <v>251</v>
      </c>
      <c r="B251" s="22" t="s">
        <v>99</v>
      </c>
      <c r="C251" s="2"/>
      <c r="D251" s="2"/>
      <c r="E251" s="2"/>
      <c r="F251" s="215"/>
      <c r="G251" s="216"/>
      <c r="H251" s="216"/>
      <c r="I251" s="216"/>
      <c r="J251" s="3"/>
      <c r="K251" s="1"/>
      <c r="L251" s="1"/>
      <c r="M251" s="1">
        <v>0.5</v>
      </c>
      <c r="N251" s="1"/>
      <c r="O251" s="1"/>
      <c r="P251" s="1"/>
      <c r="Q251" s="1">
        <f t="shared" si="18"/>
        <v>0.5</v>
      </c>
      <c r="R251" s="16">
        <f t="shared" si="20"/>
        <v>3</v>
      </c>
      <c r="S251" s="18">
        <f t="shared" si="19"/>
        <v>0</v>
      </c>
      <c r="T251" s="18">
        <f t="shared" si="21"/>
        <v>45</v>
      </c>
      <c r="U251" s="1"/>
      <c r="V251" s="1"/>
      <c r="W251" s="1"/>
      <c r="X251" s="1"/>
      <c r="Y251" s="5"/>
    </row>
    <row r="252" spans="1:25" ht="15" customHeight="1" x14ac:dyDescent="0.2">
      <c r="A252" s="1">
        <v>252</v>
      </c>
      <c r="B252" s="22" t="s">
        <v>100</v>
      </c>
      <c r="C252" s="2"/>
      <c r="D252" s="2"/>
      <c r="E252" s="2"/>
      <c r="F252" s="215"/>
      <c r="G252" s="216"/>
      <c r="H252" s="216"/>
      <c r="I252" s="216"/>
      <c r="J252" s="3"/>
      <c r="K252" s="1"/>
      <c r="L252" s="1"/>
      <c r="M252" s="1">
        <v>0.5</v>
      </c>
      <c r="N252" s="1"/>
      <c r="O252" s="1"/>
      <c r="P252" s="1"/>
      <c r="Q252" s="1">
        <f t="shared" si="18"/>
        <v>0.5</v>
      </c>
      <c r="R252" s="16">
        <f t="shared" si="20"/>
        <v>3.5</v>
      </c>
      <c r="S252" s="18">
        <f t="shared" si="19"/>
        <v>1</v>
      </c>
      <c r="T252" s="18">
        <f t="shared" si="21"/>
        <v>45</v>
      </c>
      <c r="U252" s="1"/>
      <c r="V252" s="1"/>
      <c r="W252" s="1"/>
      <c r="X252" s="1"/>
      <c r="Y252" s="5"/>
    </row>
    <row r="253" spans="1:25" ht="15" customHeight="1" x14ac:dyDescent="0.2">
      <c r="A253" s="1">
        <v>253</v>
      </c>
      <c r="B253" s="22" t="s">
        <v>106</v>
      </c>
      <c r="C253" s="2"/>
      <c r="D253" s="2"/>
      <c r="E253" s="2"/>
      <c r="F253" s="215"/>
      <c r="G253" s="216"/>
      <c r="H253" s="216"/>
      <c r="I253" s="216"/>
      <c r="J253" s="3"/>
      <c r="K253" s="1"/>
      <c r="L253" s="1"/>
      <c r="M253" s="1">
        <v>0.5</v>
      </c>
      <c r="N253" s="1"/>
      <c r="O253" s="1"/>
      <c r="P253" s="1"/>
      <c r="Q253" s="1">
        <f t="shared" si="18"/>
        <v>0.5</v>
      </c>
      <c r="R253" s="16">
        <f t="shared" si="20"/>
        <v>0.5</v>
      </c>
      <c r="S253" s="18">
        <f t="shared" si="19"/>
        <v>0</v>
      </c>
      <c r="T253" s="18">
        <f t="shared" si="21"/>
        <v>46</v>
      </c>
      <c r="U253" s="1"/>
      <c r="V253" s="1"/>
      <c r="W253" s="1"/>
      <c r="X253" s="1"/>
      <c r="Y253" s="5"/>
    </row>
    <row r="254" spans="1:25" ht="15" customHeight="1" x14ac:dyDescent="0.2">
      <c r="A254" s="1">
        <v>254</v>
      </c>
      <c r="B254" s="22" t="s">
        <v>103</v>
      </c>
      <c r="C254" s="2"/>
      <c r="D254" s="2"/>
      <c r="E254" s="2"/>
      <c r="F254" s="215"/>
      <c r="G254" s="216"/>
      <c r="H254" s="216"/>
      <c r="I254" s="216"/>
      <c r="J254" s="3"/>
      <c r="K254" s="1"/>
      <c r="L254" s="1"/>
      <c r="M254" s="1">
        <v>0.5</v>
      </c>
      <c r="N254" s="1"/>
      <c r="O254" s="1"/>
      <c r="P254" s="1"/>
      <c r="Q254" s="1">
        <f t="shared" si="18"/>
        <v>0.5</v>
      </c>
      <c r="R254" s="16">
        <f t="shared" si="20"/>
        <v>1</v>
      </c>
      <c r="S254" s="18">
        <f t="shared" si="19"/>
        <v>0</v>
      </c>
      <c r="T254" s="18">
        <f t="shared" si="21"/>
        <v>46</v>
      </c>
      <c r="U254" s="1"/>
      <c r="V254" s="1"/>
      <c r="W254" s="1"/>
      <c r="X254" s="1"/>
      <c r="Y254" s="5"/>
    </row>
    <row r="255" spans="1:25" ht="15" customHeight="1" x14ac:dyDescent="0.2">
      <c r="A255" s="1">
        <v>255</v>
      </c>
      <c r="B255" s="22" t="s">
        <v>115</v>
      </c>
      <c r="C255" s="2"/>
      <c r="D255" s="2"/>
      <c r="E255" s="2"/>
      <c r="F255" s="215"/>
      <c r="G255" s="216"/>
      <c r="H255" s="216"/>
      <c r="I255" s="216"/>
      <c r="J255" s="3"/>
      <c r="K255" s="1"/>
      <c r="L255" s="1"/>
      <c r="M255" s="1">
        <v>0.5</v>
      </c>
      <c r="N255" s="1"/>
      <c r="O255" s="1"/>
      <c r="P255" s="1"/>
      <c r="Q255" s="1">
        <f t="shared" si="18"/>
        <v>0.5</v>
      </c>
      <c r="R255" s="16">
        <f t="shared" si="20"/>
        <v>1.5</v>
      </c>
      <c r="S255" s="18">
        <f t="shared" si="19"/>
        <v>0</v>
      </c>
      <c r="T255" s="18">
        <f t="shared" si="21"/>
        <v>46</v>
      </c>
      <c r="U255" s="1"/>
      <c r="V255" s="1"/>
      <c r="W255" s="1"/>
      <c r="X255" s="1"/>
      <c r="Y255" s="5"/>
    </row>
    <row r="256" spans="1:25" ht="15" customHeight="1" x14ac:dyDescent="0.2">
      <c r="A256" s="1">
        <v>256</v>
      </c>
      <c r="B256" s="22" t="s">
        <v>105</v>
      </c>
      <c r="C256" s="2"/>
      <c r="D256" s="2"/>
      <c r="E256" s="2"/>
      <c r="F256" s="215"/>
      <c r="G256" s="216"/>
      <c r="H256" s="216"/>
      <c r="I256" s="216"/>
      <c r="J256" s="3"/>
      <c r="K256" s="1"/>
      <c r="L256" s="1"/>
      <c r="M256" s="1">
        <v>0.5</v>
      </c>
      <c r="N256" s="1"/>
      <c r="O256" s="1"/>
      <c r="P256" s="1"/>
      <c r="Q256" s="1">
        <f t="shared" si="18"/>
        <v>0.5</v>
      </c>
      <c r="R256" s="16">
        <f t="shared" si="20"/>
        <v>2</v>
      </c>
      <c r="S256" s="18">
        <f t="shared" si="19"/>
        <v>0</v>
      </c>
      <c r="T256" s="18">
        <f t="shared" si="21"/>
        <v>46</v>
      </c>
      <c r="U256" s="1"/>
      <c r="V256" s="1"/>
      <c r="W256" s="1"/>
      <c r="X256" s="1"/>
      <c r="Y256" s="5"/>
    </row>
    <row r="257" spans="1:25" ht="15" customHeight="1" x14ac:dyDescent="0.2">
      <c r="A257" s="1">
        <v>257</v>
      </c>
      <c r="B257" s="22" t="s">
        <v>102</v>
      </c>
      <c r="C257" s="2"/>
      <c r="D257" s="2"/>
      <c r="E257" s="2"/>
      <c r="F257" s="215"/>
      <c r="G257" s="216"/>
      <c r="H257" s="216"/>
      <c r="I257" s="216"/>
      <c r="J257" s="3"/>
      <c r="K257" s="1"/>
      <c r="L257" s="1"/>
      <c r="M257" s="1">
        <v>0.5</v>
      </c>
      <c r="N257" s="1"/>
      <c r="O257" s="1"/>
      <c r="P257" s="1"/>
      <c r="Q257" s="1">
        <f t="shared" si="18"/>
        <v>0.5</v>
      </c>
      <c r="R257" s="16">
        <f t="shared" si="20"/>
        <v>2.5</v>
      </c>
      <c r="S257" s="18">
        <f t="shared" si="19"/>
        <v>0</v>
      </c>
      <c r="T257" s="18">
        <f t="shared" si="21"/>
        <v>46</v>
      </c>
      <c r="U257" s="1"/>
      <c r="V257" s="1"/>
      <c r="W257" s="1"/>
      <c r="X257" s="1"/>
      <c r="Y257" s="5"/>
    </row>
    <row r="258" spans="1:25" ht="15" customHeight="1" x14ac:dyDescent="0.2">
      <c r="A258" s="1">
        <v>258</v>
      </c>
      <c r="B258" s="22" t="s">
        <v>114</v>
      </c>
      <c r="C258" s="2"/>
      <c r="D258" s="2"/>
      <c r="E258" s="2"/>
      <c r="F258" s="215"/>
      <c r="G258" s="216"/>
      <c r="H258" s="216"/>
      <c r="I258" s="216"/>
      <c r="J258" s="3"/>
      <c r="K258" s="1"/>
      <c r="L258" s="1"/>
      <c r="M258" s="1">
        <v>0.15</v>
      </c>
      <c r="N258" s="1"/>
      <c r="O258" s="1"/>
      <c r="P258" s="1"/>
      <c r="Q258" s="1">
        <f t="shared" si="18"/>
        <v>0.15</v>
      </c>
      <c r="R258" s="16">
        <f t="shared" si="20"/>
        <v>2.65</v>
      </c>
      <c r="S258" s="18">
        <f t="shared" si="19"/>
        <v>0</v>
      </c>
      <c r="T258" s="18">
        <f t="shared" si="21"/>
        <v>46</v>
      </c>
      <c r="U258" s="1"/>
      <c r="V258" s="1"/>
      <c r="W258" s="1"/>
      <c r="X258" s="1"/>
      <c r="Y258" s="5"/>
    </row>
    <row r="259" spans="1:25" ht="15" customHeight="1" x14ac:dyDescent="0.2">
      <c r="A259" s="1">
        <v>259</v>
      </c>
      <c r="B259" s="22" t="s">
        <v>108</v>
      </c>
      <c r="C259" s="2"/>
      <c r="D259" s="2"/>
      <c r="E259" s="2"/>
      <c r="F259" s="215"/>
      <c r="G259" s="216"/>
      <c r="H259" s="216"/>
      <c r="I259" s="216"/>
      <c r="J259" s="3"/>
      <c r="K259" s="1"/>
      <c r="L259" s="1"/>
      <c r="M259" s="1">
        <v>0.15</v>
      </c>
      <c r="N259" s="1"/>
      <c r="O259" s="1"/>
      <c r="P259" s="1"/>
      <c r="Q259" s="1">
        <f t="shared" si="18"/>
        <v>0.15</v>
      </c>
      <c r="R259" s="16">
        <f t="shared" si="20"/>
        <v>2.8</v>
      </c>
      <c r="S259" s="18">
        <f t="shared" si="19"/>
        <v>0</v>
      </c>
      <c r="T259" s="18">
        <f t="shared" si="21"/>
        <v>46</v>
      </c>
      <c r="U259" s="1"/>
      <c r="V259" s="1"/>
      <c r="W259" s="1"/>
      <c r="X259" s="1"/>
      <c r="Y259" s="5"/>
    </row>
    <row r="260" spans="1:25" ht="15" customHeight="1" x14ac:dyDescent="0.2">
      <c r="A260" s="1">
        <v>260</v>
      </c>
      <c r="B260" s="22" t="s">
        <v>111</v>
      </c>
      <c r="C260" s="2"/>
      <c r="D260" s="2"/>
      <c r="E260" s="2"/>
      <c r="F260" s="215"/>
      <c r="G260" s="216"/>
      <c r="H260" s="216"/>
      <c r="I260" s="216"/>
      <c r="J260" s="3"/>
      <c r="K260" s="1"/>
      <c r="L260" s="1"/>
      <c r="M260" s="1">
        <v>0.15</v>
      </c>
      <c r="N260" s="1"/>
      <c r="O260" s="1"/>
      <c r="P260" s="1"/>
      <c r="Q260" s="1">
        <f t="shared" ref="Q260:Q323" si="22">SUM(K260:P260)</f>
        <v>0.15</v>
      </c>
      <c r="R260" s="16">
        <f t="shared" si="20"/>
        <v>2.9499999999999997</v>
      </c>
      <c r="S260" s="18">
        <f t="shared" ref="S260:S323" si="23">IF(R260-R261&gt;0,1,0)</f>
        <v>0</v>
      </c>
      <c r="T260" s="18">
        <f t="shared" si="21"/>
        <v>46</v>
      </c>
      <c r="U260" s="1"/>
      <c r="V260" s="1"/>
      <c r="W260" s="1"/>
      <c r="X260" s="1"/>
      <c r="Y260" s="5"/>
    </row>
    <row r="261" spans="1:25" ht="15" customHeight="1" x14ac:dyDescent="0.2">
      <c r="A261" s="1">
        <v>261</v>
      </c>
      <c r="B261" s="22" t="s">
        <v>119</v>
      </c>
      <c r="C261" s="2"/>
      <c r="D261" s="2"/>
      <c r="E261" s="2"/>
      <c r="F261" s="215"/>
      <c r="G261" s="216"/>
      <c r="H261" s="216"/>
      <c r="I261" s="216"/>
      <c r="J261" s="3"/>
      <c r="K261" s="1"/>
      <c r="L261" s="1"/>
      <c r="M261" s="1">
        <v>0.15</v>
      </c>
      <c r="N261" s="1"/>
      <c r="O261" s="1"/>
      <c r="P261" s="1"/>
      <c r="Q261" s="1">
        <f t="shared" si="22"/>
        <v>0.15</v>
      </c>
      <c r="R261" s="16">
        <f t="shared" ref="R261:R324" si="24">IF(AND(R260&lt;3.5,R260+Q261&lt;=4.2),Q261+R260,Q261)</f>
        <v>3.0999999999999996</v>
      </c>
      <c r="S261" s="18">
        <f t="shared" si="23"/>
        <v>0</v>
      </c>
      <c r="T261" s="18">
        <f t="shared" ref="T261:T324" si="25">IF(S260&lt;&gt;1,T260,T260+1)</f>
        <v>46</v>
      </c>
      <c r="U261" s="1"/>
      <c r="V261" s="1"/>
      <c r="W261" s="1"/>
      <c r="X261" s="1"/>
      <c r="Y261" s="5"/>
    </row>
    <row r="262" spans="1:25" ht="15" customHeight="1" x14ac:dyDescent="0.2">
      <c r="A262" s="1">
        <v>262</v>
      </c>
      <c r="B262" s="22" t="s">
        <v>109</v>
      </c>
      <c r="C262" s="2"/>
      <c r="D262" s="2"/>
      <c r="E262" s="2"/>
      <c r="F262" s="215"/>
      <c r="G262" s="216"/>
      <c r="H262" s="216"/>
      <c r="I262" s="216"/>
      <c r="J262" s="3"/>
      <c r="K262" s="1"/>
      <c r="L262" s="1"/>
      <c r="M262" s="1">
        <v>0.15</v>
      </c>
      <c r="N262" s="1"/>
      <c r="O262" s="1"/>
      <c r="P262" s="1"/>
      <c r="Q262" s="1">
        <f t="shared" si="22"/>
        <v>0.15</v>
      </c>
      <c r="R262" s="16">
        <f t="shared" si="24"/>
        <v>3.2499999999999996</v>
      </c>
      <c r="S262" s="18">
        <f t="shared" si="23"/>
        <v>0</v>
      </c>
      <c r="T262" s="18">
        <f t="shared" si="25"/>
        <v>46</v>
      </c>
      <c r="U262" s="1"/>
      <c r="V262" s="1"/>
      <c r="W262" s="1"/>
      <c r="X262" s="1"/>
      <c r="Y262" s="5"/>
    </row>
    <row r="263" spans="1:25" ht="15" customHeight="1" x14ac:dyDescent="0.2">
      <c r="A263" s="1">
        <v>263</v>
      </c>
      <c r="B263" s="22" t="s">
        <v>112</v>
      </c>
      <c r="C263" s="2"/>
      <c r="D263" s="2"/>
      <c r="E263" s="2"/>
      <c r="F263" s="215"/>
      <c r="G263" s="216"/>
      <c r="H263" s="216"/>
      <c r="I263" s="216"/>
      <c r="J263" s="3"/>
      <c r="K263" s="1"/>
      <c r="L263" s="1"/>
      <c r="M263" s="1">
        <v>0.15</v>
      </c>
      <c r="N263" s="1"/>
      <c r="O263" s="1"/>
      <c r="P263" s="1"/>
      <c r="Q263" s="1">
        <f t="shared" si="22"/>
        <v>0.15</v>
      </c>
      <c r="R263" s="16">
        <f t="shared" si="24"/>
        <v>3.3999999999999995</v>
      </c>
      <c r="S263" s="18">
        <f t="shared" si="23"/>
        <v>0</v>
      </c>
      <c r="T263" s="18">
        <f t="shared" si="25"/>
        <v>46</v>
      </c>
      <c r="U263" s="1"/>
      <c r="V263" s="1"/>
      <c r="W263" s="1"/>
      <c r="X263" s="1"/>
      <c r="Y263" s="5"/>
    </row>
    <row r="264" spans="1:25" ht="15" customHeight="1" x14ac:dyDescent="0.2">
      <c r="A264" s="1">
        <v>264</v>
      </c>
      <c r="B264" s="22" t="s">
        <v>110</v>
      </c>
      <c r="C264" s="2"/>
      <c r="D264" s="2"/>
      <c r="E264" s="2"/>
      <c r="F264" s="215"/>
      <c r="G264" s="216"/>
      <c r="H264" s="216"/>
      <c r="I264" s="216"/>
      <c r="J264" s="3"/>
      <c r="K264" s="1"/>
      <c r="L264" s="1"/>
      <c r="M264" s="1">
        <v>0.15</v>
      </c>
      <c r="N264" s="1"/>
      <c r="O264" s="1"/>
      <c r="P264" s="1"/>
      <c r="Q264" s="1">
        <f t="shared" si="22"/>
        <v>0.15</v>
      </c>
      <c r="R264" s="16">
        <f t="shared" si="24"/>
        <v>3.5499999999999994</v>
      </c>
      <c r="S264" s="18">
        <f t="shared" si="23"/>
        <v>1</v>
      </c>
      <c r="T264" s="18">
        <f t="shared" si="25"/>
        <v>46</v>
      </c>
      <c r="U264" s="1"/>
      <c r="V264" s="1"/>
      <c r="W264" s="1"/>
      <c r="X264" s="1"/>
      <c r="Y264" s="5"/>
    </row>
    <row r="265" spans="1:25" ht="15" customHeight="1" x14ac:dyDescent="0.2">
      <c r="A265" s="1">
        <v>265</v>
      </c>
      <c r="B265" s="22" t="s">
        <v>107</v>
      </c>
      <c r="C265" s="2"/>
      <c r="D265" s="2"/>
      <c r="E265" s="2"/>
      <c r="F265" s="215"/>
      <c r="G265" s="216"/>
      <c r="H265" s="216"/>
      <c r="I265" s="216"/>
      <c r="J265" s="3"/>
      <c r="K265" s="1"/>
      <c r="L265" s="1"/>
      <c r="M265" s="1">
        <v>0.15</v>
      </c>
      <c r="N265" s="1"/>
      <c r="O265" s="1"/>
      <c r="P265" s="1"/>
      <c r="Q265" s="1">
        <f t="shared" si="22"/>
        <v>0.15</v>
      </c>
      <c r="R265" s="16">
        <f t="shared" si="24"/>
        <v>0.15</v>
      </c>
      <c r="S265" s="18">
        <f t="shared" si="23"/>
        <v>0</v>
      </c>
      <c r="T265" s="18">
        <f t="shared" si="25"/>
        <v>47</v>
      </c>
      <c r="U265" s="1"/>
      <c r="V265" s="1"/>
      <c r="W265" s="1"/>
      <c r="X265" s="1"/>
      <c r="Y265" s="5"/>
    </row>
    <row r="266" spans="1:25" ht="15" customHeight="1" x14ac:dyDescent="0.2">
      <c r="A266" s="1">
        <v>266</v>
      </c>
      <c r="B266" s="22" t="s">
        <v>120</v>
      </c>
      <c r="C266" s="2"/>
      <c r="D266" s="2"/>
      <c r="E266" s="2"/>
      <c r="F266" s="215"/>
      <c r="G266" s="216"/>
      <c r="H266" s="216"/>
      <c r="I266" s="216"/>
      <c r="J266" s="3"/>
      <c r="K266" s="1"/>
      <c r="L266" s="1"/>
      <c r="M266" s="1">
        <v>0.15</v>
      </c>
      <c r="N266" s="1"/>
      <c r="O266" s="1"/>
      <c r="P266" s="1"/>
      <c r="Q266" s="1">
        <f t="shared" si="22"/>
        <v>0.15</v>
      </c>
      <c r="R266" s="16">
        <f t="shared" si="24"/>
        <v>0.3</v>
      </c>
      <c r="S266" s="18">
        <f t="shared" si="23"/>
        <v>0</v>
      </c>
      <c r="T266" s="18">
        <f t="shared" si="25"/>
        <v>47</v>
      </c>
      <c r="U266" s="1"/>
      <c r="V266" s="1"/>
      <c r="W266" s="1"/>
      <c r="X266" s="1"/>
      <c r="Y266" s="5"/>
    </row>
    <row r="267" spans="1:25" ht="15" customHeight="1" x14ac:dyDescent="0.2">
      <c r="A267" s="1">
        <v>267</v>
      </c>
      <c r="B267" s="22" t="s">
        <v>113</v>
      </c>
      <c r="C267" s="2"/>
      <c r="D267" s="2"/>
      <c r="E267" s="2"/>
      <c r="F267" s="215"/>
      <c r="G267" s="216"/>
      <c r="H267" s="216"/>
      <c r="I267" s="216"/>
      <c r="J267" s="3"/>
      <c r="K267" s="1"/>
      <c r="L267" s="1"/>
      <c r="M267" s="1">
        <v>0.15</v>
      </c>
      <c r="N267" s="1"/>
      <c r="O267" s="1"/>
      <c r="P267" s="1"/>
      <c r="Q267" s="1">
        <f t="shared" si="22"/>
        <v>0.15</v>
      </c>
      <c r="R267" s="16">
        <f t="shared" si="24"/>
        <v>0.44999999999999996</v>
      </c>
      <c r="S267" s="18">
        <f t="shared" si="23"/>
        <v>0</v>
      </c>
      <c r="T267" s="18">
        <f t="shared" si="25"/>
        <v>47</v>
      </c>
      <c r="U267" s="1"/>
      <c r="V267" s="1"/>
      <c r="W267" s="1"/>
      <c r="X267" s="1"/>
      <c r="Y267" s="5"/>
    </row>
    <row r="268" spans="1:25" ht="15" customHeight="1" x14ac:dyDescent="0.2">
      <c r="A268" s="1">
        <v>268</v>
      </c>
      <c r="B268" s="22" t="s">
        <v>116</v>
      </c>
      <c r="C268" s="2"/>
      <c r="D268" s="2"/>
      <c r="E268" s="2"/>
      <c r="F268" s="215"/>
      <c r="G268" s="216"/>
      <c r="H268" s="216"/>
      <c r="I268" s="216"/>
      <c r="J268" s="3"/>
      <c r="K268" s="1"/>
      <c r="L268" s="1"/>
      <c r="M268" s="1">
        <v>0.15</v>
      </c>
      <c r="N268" s="1"/>
      <c r="O268" s="1"/>
      <c r="P268" s="1"/>
      <c r="Q268" s="1">
        <f t="shared" si="22"/>
        <v>0.15</v>
      </c>
      <c r="R268" s="16">
        <f t="shared" si="24"/>
        <v>0.6</v>
      </c>
      <c r="S268" s="18">
        <f t="shared" si="23"/>
        <v>0</v>
      </c>
      <c r="T268" s="18">
        <f t="shared" si="25"/>
        <v>47</v>
      </c>
      <c r="U268" s="1"/>
      <c r="V268" s="1"/>
      <c r="W268" s="1"/>
      <c r="X268" s="1"/>
      <c r="Y268" s="5"/>
    </row>
    <row r="269" spans="1:25" ht="15" customHeight="1" x14ac:dyDescent="0.2">
      <c r="A269" s="1">
        <v>269</v>
      </c>
      <c r="B269" s="22" t="s">
        <v>117</v>
      </c>
      <c r="C269" s="2"/>
      <c r="D269" s="2"/>
      <c r="E269" s="2"/>
      <c r="F269" s="215"/>
      <c r="G269" s="216"/>
      <c r="H269" s="216"/>
      <c r="I269" s="216"/>
      <c r="J269" s="3"/>
      <c r="K269" s="1"/>
      <c r="L269" s="1"/>
      <c r="M269" s="1">
        <v>0.15</v>
      </c>
      <c r="N269" s="1"/>
      <c r="O269" s="1"/>
      <c r="P269" s="1"/>
      <c r="Q269" s="1">
        <f t="shared" si="22"/>
        <v>0.15</v>
      </c>
      <c r="R269" s="16">
        <f t="shared" si="24"/>
        <v>0.75</v>
      </c>
      <c r="S269" s="18">
        <f t="shared" si="23"/>
        <v>0</v>
      </c>
      <c r="T269" s="18">
        <f t="shared" si="25"/>
        <v>47</v>
      </c>
      <c r="U269" s="1"/>
      <c r="V269" s="1"/>
      <c r="W269" s="1"/>
      <c r="X269" s="1"/>
      <c r="Y269" s="5"/>
    </row>
    <row r="270" spans="1:25" ht="15" customHeight="1" x14ac:dyDescent="0.2">
      <c r="A270" s="1">
        <v>270</v>
      </c>
      <c r="B270" s="22" t="s">
        <v>92</v>
      </c>
      <c r="C270" s="2"/>
      <c r="D270" s="2"/>
      <c r="E270" s="2"/>
      <c r="F270" s="215"/>
      <c r="G270" s="216"/>
      <c r="H270" s="216"/>
      <c r="I270" s="216"/>
      <c r="J270" s="3"/>
      <c r="K270" s="1"/>
      <c r="L270" s="1"/>
      <c r="M270" s="1">
        <v>1</v>
      </c>
      <c r="N270" s="1"/>
      <c r="O270" s="1"/>
      <c r="P270" s="1"/>
      <c r="Q270" s="1">
        <f t="shared" si="22"/>
        <v>1</v>
      </c>
      <c r="R270" s="16">
        <f t="shared" si="24"/>
        <v>1.75</v>
      </c>
      <c r="S270" s="18">
        <f t="shared" si="23"/>
        <v>0</v>
      </c>
      <c r="T270" s="18">
        <f t="shared" si="25"/>
        <v>47</v>
      </c>
      <c r="U270" s="1"/>
      <c r="V270" s="1"/>
      <c r="W270" s="1"/>
      <c r="X270" s="1"/>
      <c r="Y270" s="5"/>
    </row>
    <row r="271" spans="1:25" ht="15" customHeight="1" x14ac:dyDescent="0.2">
      <c r="A271" s="1">
        <v>271</v>
      </c>
      <c r="B271" s="22" t="s">
        <v>87</v>
      </c>
      <c r="C271" s="2"/>
      <c r="D271" s="2"/>
      <c r="E271" s="2"/>
      <c r="F271" s="215"/>
      <c r="G271" s="216"/>
      <c r="H271" s="216"/>
      <c r="I271" s="216"/>
      <c r="J271" s="3"/>
      <c r="K271" s="1"/>
      <c r="L271" s="1"/>
      <c r="M271" s="1">
        <v>1</v>
      </c>
      <c r="N271" s="1"/>
      <c r="O271" s="1"/>
      <c r="P271" s="1"/>
      <c r="Q271" s="1">
        <f t="shared" si="22"/>
        <v>1</v>
      </c>
      <c r="R271" s="16">
        <f t="shared" si="24"/>
        <v>2.75</v>
      </c>
      <c r="S271" s="18">
        <f t="shared" si="23"/>
        <v>0</v>
      </c>
      <c r="T271" s="18">
        <f t="shared" si="25"/>
        <v>47</v>
      </c>
      <c r="U271" s="1"/>
      <c r="V271" s="1"/>
      <c r="W271" s="1"/>
      <c r="X271" s="1"/>
    </row>
    <row r="272" spans="1:25" ht="15" customHeight="1" x14ac:dyDescent="0.2">
      <c r="A272" s="1">
        <v>272</v>
      </c>
      <c r="B272" s="22" t="s">
        <v>88</v>
      </c>
      <c r="C272" s="2"/>
      <c r="D272" s="2"/>
      <c r="E272" s="2"/>
      <c r="F272" s="215"/>
      <c r="G272" s="216"/>
      <c r="H272" s="216"/>
      <c r="I272" s="216"/>
      <c r="J272" s="3"/>
      <c r="K272" s="1"/>
      <c r="L272" s="1"/>
      <c r="M272" s="1">
        <v>1</v>
      </c>
      <c r="N272" s="1"/>
      <c r="O272" s="1"/>
      <c r="P272" s="1"/>
      <c r="Q272" s="1">
        <f t="shared" si="22"/>
        <v>1</v>
      </c>
      <c r="R272" s="16">
        <f t="shared" si="24"/>
        <v>3.75</v>
      </c>
      <c r="S272" s="18">
        <f t="shared" si="23"/>
        <v>1</v>
      </c>
      <c r="T272" s="18">
        <f t="shared" si="25"/>
        <v>47</v>
      </c>
      <c r="U272" s="1"/>
      <c r="V272" s="1"/>
      <c r="W272" s="1"/>
      <c r="X272" s="1"/>
    </row>
    <row r="273" spans="1:26" ht="15" customHeight="1" x14ac:dyDescent="0.2">
      <c r="A273" s="1">
        <v>273</v>
      </c>
      <c r="B273" s="22" t="s">
        <v>522</v>
      </c>
      <c r="C273" s="2"/>
      <c r="D273" s="2"/>
      <c r="E273" s="2"/>
      <c r="F273" s="215"/>
      <c r="G273" s="216"/>
      <c r="H273" s="216"/>
      <c r="I273" s="216"/>
      <c r="J273" s="3"/>
      <c r="K273" s="1"/>
      <c r="L273" s="1"/>
      <c r="M273" s="1">
        <v>0.5</v>
      </c>
      <c r="N273" s="1"/>
      <c r="O273" s="1"/>
      <c r="P273" s="1"/>
      <c r="Q273" s="1">
        <f t="shared" si="22"/>
        <v>0.5</v>
      </c>
      <c r="R273" s="16">
        <f t="shared" si="24"/>
        <v>0.5</v>
      </c>
      <c r="S273" s="18">
        <f t="shared" si="23"/>
        <v>0</v>
      </c>
      <c r="T273" s="18">
        <f t="shared" si="25"/>
        <v>48</v>
      </c>
      <c r="U273" s="1"/>
      <c r="V273" s="1"/>
      <c r="W273" s="1"/>
      <c r="X273" s="1"/>
    </row>
    <row r="274" spans="1:26" ht="15" customHeight="1" x14ac:dyDescent="0.2">
      <c r="A274" s="1">
        <v>274</v>
      </c>
      <c r="B274" s="22" t="s">
        <v>523</v>
      </c>
      <c r="C274" s="2"/>
      <c r="D274" s="2"/>
      <c r="E274" s="2"/>
      <c r="F274" s="215"/>
      <c r="G274" s="216"/>
      <c r="H274" s="216"/>
      <c r="I274" s="216"/>
      <c r="J274" s="3"/>
      <c r="K274" s="1"/>
      <c r="L274" s="1"/>
      <c r="M274" s="1">
        <v>0.5</v>
      </c>
      <c r="N274" s="1"/>
      <c r="O274" s="1"/>
      <c r="P274" s="1"/>
      <c r="Q274" s="1">
        <f t="shared" si="22"/>
        <v>0.5</v>
      </c>
      <c r="R274" s="16">
        <f t="shared" si="24"/>
        <v>1</v>
      </c>
      <c r="S274" s="18">
        <f t="shared" si="23"/>
        <v>0</v>
      </c>
      <c r="T274" s="18">
        <f t="shared" si="25"/>
        <v>48</v>
      </c>
      <c r="U274" s="1"/>
      <c r="V274" s="1"/>
      <c r="W274" s="1"/>
      <c r="X274" s="1"/>
    </row>
    <row r="275" spans="1:26" ht="15" customHeight="1" x14ac:dyDescent="0.2">
      <c r="A275" s="1">
        <v>275</v>
      </c>
      <c r="B275" s="22" t="s">
        <v>524</v>
      </c>
      <c r="C275" s="2"/>
      <c r="D275" s="2"/>
      <c r="E275" s="2"/>
      <c r="F275" s="215"/>
      <c r="G275" s="216"/>
      <c r="H275" s="216"/>
      <c r="I275" s="216"/>
      <c r="J275" s="3"/>
      <c r="K275" s="1"/>
      <c r="L275" s="1"/>
      <c r="M275" s="1">
        <v>0.5</v>
      </c>
      <c r="N275" s="1"/>
      <c r="O275" s="1"/>
      <c r="P275" s="1"/>
      <c r="Q275" s="1">
        <f t="shared" si="22"/>
        <v>0.5</v>
      </c>
      <c r="R275" s="16">
        <f t="shared" si="24"/>
        <v>1.5</v>
      </c>
      <c r="S275" s="18">
        <f t="shared" si="23"/>
        <v>0</v>
      </c>
      <c r="T275" s="18">
        <f t="shared" si="25"/>
        <v>48</v>
      </c>
      <c r="U275" s="1"/>
      <c r="V275" s="1"/>
      <c r="W275" s="1"/>
      <c r="X275" s="1"/>
    </row>
    <row r="276" spans="1:26" ht="15" customHeight="1" x14ac:dyDescent="0.2">
      <c r="A276" s="1">
        <v>276</v>
      </c>
      <c r="B276" s="22" t="s">
        <v>521</v>
      </c>
      <c r="C276" s="2"/>
      <c r="D276" s="2"/>
      <c r="E276" s="2"/>
      <c r="F276" s="215"/>
      <c r="G276" s="216"/>
      <c r="H276" s="216"/>
      <c r="I276" s="216"/>
      <c r="J276" s="3"/>
      <c r="K276" s="1"/>
      <c r="L276" s="1"/>
      <c r="M276" s="1">
        <v>0.5</v>
      </c>
      <c r="N276" s="1"/>
      <c r="O276" s="1"/>
      <c r="P276" s="1"/>
      <c r="Q276" s="1">
        <f t="shared" si="22"/>
        <v>0.5</v>
      </c>
      <c r="R276" s="16">
        <f t="shared" si="24"/>
        <v>2</v>
      </c>
      <c r="S276" s="18">
        <f t="shared" si="23"/>
        <v>0</v>
      </c>
      <c r="T276" s="18">
        <f t="shared" si="25"/>
        <v>48</v>
      </c>
      <c r="U276" s="1"/>
      <c r="V276" s="1"/>
      <c r="W276" s="1"/>
      <c r="X276" s="1"/>
    </row>
    <row r="277" spans="1:26" ht="15" customHeight="1" x14ac:dyDescent="0.2">
      <c r="A277" s="1">
        <v>278</v>
      </c>
      <c r="B277" s="22" t="s">
        <v>348</v>
      </c>
      <c r="C277" s="2"/>
      <c r="D277" s="2"/>
      <c r="E277" s="2"/>
      <c r="F277" s="215"/>
      <c r="G277" s="216"/>
      <c r="H277" s="216"/>
      <c r="I277" s="216"/>
      <c r="J277" s="3"/>
      <c r="K277" s="1"/>
      <c r="L277" s="1"/>
      <c r="M277" s="1"/>
      <c r="N277" s="1"/>
      <c r="O277" s="1"/>
      <c r="P277" s="1"/>
      <c r="Q277" s="1">
        <f t="shared" si="22"/>
        <v>0</v>
      </c>
      <c r="R277" s="16">
        <f t="shared" si="24"/>
        <v>2</v>
      </c>
      <c r="S277" s="18">
        <f t="shared" si="23"/>
        <v>0</v>
      </c>
      <c r="T277" s="18">
        <f t="shared" si="25"/>
        <v>48</v>
      </c>
      <c r="U277" s="1"/>
      <c r="V277" s="1"/>
      <c r="W277" s="1"/>
      <c r="X277" s="1"/>
    </row>
    <row r="278" spans="1:26" ht="15" customHeight="1" x14ac:dyDescent="0.2">
      <c r="A278" s="1">
        <v>279</v>
      </c>
      <c r="B278" s="22" t="s">
        <v>349</v>
      </c>
      <c r="C278" s="2"/>
      <c r="D278" s="2"/>
      <c r="E278" s="2"/>
      <c r="F278" s="215"/>
      <c r="G278" s="216"/>
      <c r="H278" s="216"/>
      <c r="I278" s="216"/>
      <c r="J278" s="3"/>
      <c r="K278" s="1"/>
      <c r="L278" s="1"/>
      <c r="M278" s="1"/>
      <c r="N278" s="1"/>
      <c r="O278" s="1"/>
      <c r="P278" s="1"/>
      <c r="Q278" s="1">
        <f t="shared" si="22"/>
        <v>0</v>
      </c>
      <c r="R278" s="16">
        <f t="shared" si="24"/>
        <v>2</v>
      </c>
      <c r="S278" s="18">
        <f t="shared" si="23"/>
        <v>0</v>
      </c>
      <c r="T278" s="18">
        <f t="shared" si="25"/>
        <v>48</v>
      </c>
      <c r="U278" s="1"/>
      <c r="V278" s="1"/>
      <c r="W278" s="1"/>
      <c r="X278" s="1"/>
    </row>
    <row r="279" spans="1:26" ht="15" customHeight="1" x14ac:dyDescent="0.2">
      <c r="A279" s="1">
        <v>280</v>
      </c>
      <c r="B279" s="22" t="s">
        <v>350</v>
      </c>
      <c r="C279" s="2"/>
      <c r="D279" s="2"/>
      <c r="E279" s="2"/>
      <c r="F279" s="215"/>
      <c r="G279" s="216"/>
      <c r="H279" s="216"/>
      <c r="I279" s="216"/>
      <c r="J279" s="3"/>
      <c r="K279" s="1"/>
      <c r="L279" s="1"/>
      <c r="M279" s="1"/>
      <c r="N279" s="1"/>
      <c r="O279" s="1"/>
      <c r="P279" s="1"/>
      <c r="Q279" s="1">
        <f t="shared" si="22"/>
        <v>0</v>
      </c>
      <c r="R279" s="16">
        <f t="shared" si="24"/>
        <v>2</v>
      </c>
      <c r="S279" s="18">
        <f t="shared" si="23"/>
        <v>0</v>
      </c>
      <c r="T279" s="18">
        <f t="shared" si="25"/>
        <v>48</v>
      </c>
      <c r="U279" s="1"/>
      <c r="V279" s="1"/>
      <c r="W279" s="1"/>
      <c r="X279" s="1"/>
    </row>
    <row r="280" spans="1:26" ht="15" customHeight="1" x14ac:dyDescent="0.2">
      <c r="A280" s="1">
        <v>281</v>
      </c>
      <c r="B280" s="22" t="s">
        <v>8</v>
      </c>
      <c r="C280" s="2"/>
      <c r="D280" s="2"/>
      <c r="E280" s="2"/>
      <c r="F280" s="215"/>
      <c r="G280" s="216"/>
      <c r="H280" s="216"/>
      <c r="I280" s="216"/>
      <c r="J280" s="3"/>
      <c r="K280" s="1"/>
      <c r="L280" s="1">
        <v>1</v>
      </c>
      <c r="M280" s="1">
        <v>1</v>
      </c>
      <c r="N280" s="1"/>
      <c r="O280" s="1"/>
      <c r="P280" s="1"/>
      <c r="Q280" s="1">
        <f t="shared" si="22"/>
        <v>2</v>
      </c>
      <c r="R280" s="16">
        <f t="shared" si="24"/>
        <v>4</v>
      </c>
      <c r="S280" s="18">
        <f t="shared" si="23"/>
        <v>1</v>
      </c>
      <c r="T280" s="18">
        <f t="shared" si="25"/>
        <v>48</v>
      </c>
      <c r="U280" s="1"/>
      <c r="V280" s="1"/>
      <c r="W280" s="1"/>
      <c r="X280" s="1"/>
      <c r="Z280" s="7"/>
    </row>
    <row r="281" spans="1:26" ht="15" customHeight="1" x14ac:dyDescent="0.2">
      <c r="A281" s="1">
        <v>282</v>
      </c>
      <c r="B281" s="23" t="s">
        <v>774</v>
      </c>
      <c r="C281" s="2"/>
      <c r="D281" s="2"/>
      <c r="E281" s="2"/>
      <c r="F281" s="215"/>
      <c r="G281" s="215"/>
      <c r="H281" s="215"/>
      <c r="I281" s="215"/>
      <c r="J281" s="2"/>
      <c r="K281" s="1"/>
      <c r="L281" s="1"/>
      <c r="M281" s="1"/>
      <c r="N281" s="1"/>
      <c r="O281" s="1"/>
      <c r="P281" s="1"/>
      <c r="Q281" s="1">
        <f t="shared" si="22"/>
        <v>0</v>
      </c>
      <c r="R281" s="16">
        <f t="shared" si="24"/>
        <v>0</v>
      </c>
      <c r="S281" s="18">
        <f t="shared" si="23"/>
        <v>0</v>
      </c>
      <c r="T281" s="18">
        <f t="shared" si="25"/>
        <v>49</v>
      </c>
      <c r="U281" s="1"/>
      <c r="V281" s="1"/>
      <c r="W281" s="1"/>
      <c r="X281" s="1"/>
    </row>
    <row r="282" spans="1:26" ht="15" customHeight="1" x14ac:dyDescent="0.2">
      <c r="A282" s="1">
        <v>283</v>
      </c>
      <c r="B282" s="23" t="s">
        <v>773</v>
      </c>
      <c r="C282" s="2"/>
      <c r="D282" s="1"/>
      <c r="E282" s="1"/>
      <c r="F282" s="217"/>
      <c r="G282" s="217"/>
      <c r="H282" s="217"/>
      <c r="I282" s="217"/>
      <c r="J282" s="1"/>
      <c r="K282" s="1"/>
      <c r="L282" s="1"/>
      <c r="M282" s="1"/>
      <c r="N282" s="1"/>
      <c r="O282" s="1"/>
      <c r="P282" s="1"/>
      <c r="Q282" s="1">
        <f t="shared" si="22"/>
        <v>0</v>
      </c>
      <c r="R282" s="16">
        <f t="shared" si="24"/>
        <v>0</v>
      </c>
      <c r="S282" s="18">
        <f t="shared" si="23"/>
        <v>0</v>
      </c>
      <c r="T282" s="18">
        <f t="shared" si="25"/>
        <v>49</v>
      </c>
      <c r="U282" s="1"/>
      <c r="V282" s="1"/>
      <c r="W282" s="1"/>
      <c r="X282" s="1"/>
    </row>
    <row r="283" spans="1:26" ht="15" customHeight="1" x14ac:dyDescent="0.2">
      <c r="A283" s="1">
        <v>284</v>
      </c>
      <c r="B283" s="5" t="s">
        <v>773</v>
      </c>
      <c r="C283" s="2"/>
      <c r="D283" s="1"/>
      <c r="E283" s="1"/>
      <c r="F283" s="217"/>
      <c r="G283" s="217"/>
      <c r="H283" s="217"/>
      <c r="I283" s="217"/>
      <c r="J283" s="1"/>
      <c r="K283" s="1"/>
      <c r="L283" s="1"/>
      <c r="M283" s="1"/>
      <c r="N283" s="1"/>
      <c r="O283" s="1"/>
      <c r="P283" s="1"/>
      <c r="Q283" s="1">
        <f t="shared" si="22"/>
        <v>0</v>
      </c>
      <c r="R283" s="16">
        <f t="shared" si="24"/>
        <v>0</v>
      </c>
      <c r="S283" s="18">
        <f t="shared" si="23"/>
        <v>0</v>
      </c>
      <c r="T283" s="18">
        <f t="shared" si="25"/>
        <v>49</v>
      </c>
      <c r="U283" s="1"/>
      <c r="V283" s="1"/>
      <c r="W283" s="1"/>
      <c r="X283" s="1"/>
    </row>
    <row r="284" spans="1:26" ht="15" customHeight="1" x14ac:dyDescent="0.2">
      <c r="A284" s="1">
        <v>285</v>
      </c>
      <c r="B284" s="22" t="s">
        <v>13</v>
      </c>
      <c r="C284" s="2"/>
      <c r="D284" s="2"/>
      <c r="E284" s="2"/>
      <c r="F284" s="215"/>
      <c r="G284" s="216"/>
      <c r="H284" s="216"/>
      <c r="I284" s="216"/>
      <c r="J284" s="3"/>
      <c r="K284" s="1"/>
      <c r="L284" s="1"/>
      <c r="M284" s="1">
        <v>0.5</v>
      </c>
      <c r="N284" s="1"/>
      <c r="O284" s="1"/>
      <c r="P284" s="1"/>
      <c r="Q284" s="1">
        <f t="shared" si="22"/>
        <v>0.5</v>
      </c>
      <c r="R284" s="16">
        <f t="shared" si="24"/>
        <v>0.5</v>
      </c>
      <c r="S284" s="18">
        <f t="shared" si="23"/>
        <v>0</v>
      </c>
      <c r="T284" s="18">
        <f t="shared" si="25"/>
        <v>49</v>
      </c>
      <c r="U284" s="1"/>
      <c r="V284" s="1"/>
      <c r="W284" s="1"/>
      <c r="X284" s="1"/>
    </row>
    <row r="285" spans="1:26" ht="15" customHeight="1" x14ac:dyDescent="0.2">
      <c r="A285" s="1">
        <v>286</v>
      </c>
      <c r="B285" s="22" t="s">
        <v>22</v>
      </c>
      <c r="C285" s="2"/>
      <c r="D285" s="2"/>
      <c r="E285" s="2"/>
      <c r="F285" s="215"/>
      <c r="G285" s="216"/>
      <c r="H285" s="216"/>
      <c r="I285" s="216"/>
      <c r="J285" s="3"/>
      <c r="K285" s="1"/>
      <c r="L285" s="1"/>
      <c r="M285" s="1">
        <v>0.5</v>
      </c>
      <c r="N285" s="1"/>
      <c r="O285" s="1"/>
      <c r="P285" s="1"/>
      <c r="Q285" s="1">
        <f t="shared" si="22"/>
        <v>0.5</v>
      </c>
      <c r="R285" s="16">
        <f t="shared" si="24"/>
        <v>1</v>
      </c>
      <c r="S285" s="18">
        <f t="shared" si="23"/>
        <v>0</v>
      </c>
      <c r="T285" s="18">
        <f t="shared" si="25"/>
        <v>49</v>
      </c>
      <c r="U285" s="1"/>
      <c r="V285" s="1"/>
      <c r="W285" s="1"/>
      <c r="X285" s="1"/>
    </row>
    <row r="286" spans="1:26" ht="15" customHeight="1" x14ac:dyDescent="0.2">
      <c r="A286" s="1">
        <v>287</v>
      </c>
      <c r="B286" s="22" t="s">
        <v>26</v>
      </c>
      <c r="C286" s="2"/>
      <c r="D286" s="2"/>
      <c r="E286" s="2"/>
      <c r="F286" s="215"/>
      <c r="G286" s="216"/>
      <c r="H286" s="216"/>
      <c r="I286" s="216"/>
      <c r="J286" s="3"/>
      <c r="K286" s="1"/>
      <c r="L286" s="1"/>
      <c r="M286" s="1">
        <v>0.5</v>
      </c>
      <c r="N286" s="1"/>
      <c r="O286" s="1"/>
      <c r="P286" s="1"/>
      <c r="Q286" s="1">
        <f t="shared" si="22"/>
        <v>0.5</v>
      </c>
      <c r="R286" s="16">
        <f t="shared" si="24"/>
        <v>1.5</v>
      </c>
      <c r="S286" s="18">
        <f t="shared" si="23"/>
        <v>0</v>
      </c>
      <c r="T286" s="18">
        <f t="shared" si="25"/>
        <v>49</v>
      </c>
      <c r="U286" s="1"/>
      <c r="V286" s="1"/>
      <c r="W286" s="1"/>
      <c r="X286" s="1"/>
    </row>
    <row r="287" spans="1:26" ht="15" customHeight="1" x14ac:dyDescent="0.2">
      <c r="A287" s="1">
        <v>288</v>
      </c>
      <c r="B287" s="22" t="s">
        <v>14</v>
      </c>
      <c r="C287" s="2"/>
      <c r="D287" s="2"/>
      <c r="E287" s="2"/>
      <c r="F287" s="215"/>
      <c r="G287" s="216"/>
      <c r="H287" s="216"/>
      <c r="I287" s="216"/>
      <c r="J287" s="3"/>
      <c r="K287" s="1"/>
      <c r="L287" s="1"/>
      <c r="M287" s="1">
        <v>0.5</v>
      </c>
      <c r="N287" s="1"/>
      <c r="O287" s="1"/>
      <c r="P287" s="1"/>
      <c r="Q287" s="1">
        <f t="shared" si="22"/>
        <v>0.5</v>
      </c>
      <c r="R287" s="16">
        <f t="shared" si="24"/>
        <v>2</v>
      </c>
      <c r="S287" s="18">
        <f t="shared" si="23"/>
        <v>0</v>
      </c>
      <c r="T287" s="18">
        <f t="shared" si="25"/>
        <v>49</v>
      </c>
      <c r="U287" s="1"/>
      <c r="V287" s="1"/>
      <c r="W287" s="1"/>
      <c r="X287" s="1"/>
    </row>
    <row r="288" spans="1:26" ht="15" customHeight="1" x14ac:dyDescent="0.2">
      <c r="A288" s="1">
        <v>289</v>
      </c>
      <c r="B288" s="22" t="s">
        <v>9</v>
      </c>
      <c r="C288" s="2"/>
      <c r="D288" s="2"/>
      <c r="E288" s="2"/>
      <c r="F288" s="215"/>
      <c r="G288" s="216"/>
      <c r="H288" s="216"/>
      <c r="I288" s="216"/>
      <c r="J288" s="3"/>
      <c r="K288" s="1"/>
      <c r="L288" s="1"/>
      <c r="M288" s="1">
        <v>0.5</v>
      </c>
      <c r="N288" s="1"/>
      <c r="O288" s="1"/>
      <c r="P288" s="1"/>
      <c r="Q288" s="1">
        <f t="shared" si="22"/>
        <v>0.5</v>
      </c>
      <c r="R288" s="16">
        <f t="shared" si="24"/>
        <v>2.5</v>
      </c>
      <c r="S288" s="18">
        <f t="shared" si="23"/>
        <v>0</v>
      </c>
      <c r="T288" s="18">
        <f t="shared" si="25"/>
        <v>49</v>
      </c>
      <c r="U288" s="1"/>
      <c r="V288" s="1"/>
      <c r="W288" s="1"/>
      <c r="X288" s="1"/>
    </row>
    <row r="289" spans="1:25" ht="15" customHeight="1" x14ac:dyDescent="0.2">
      <c r="A289" s="1">
        <v>290</v>
      </c>
      <c r="B289" s="22" t="s">
        <v>21</v>
      </c>
      <c r="C289" s="2"/>
      <c r="D289" s="2"/>
      <c r="E289" s="2"/>
      <c r="F289" s="215"/>
      <c r="G289" s="216"/>
      <c r="H289" s="216"/>
      <c r="I289" s="216"/>
      <c r="J289" s="3"/>
      <c r="K289" s="1"/>
      <c r="L289" s="1"/>
      <c r="M289" s="1">
        <v>0.5</v>
      </c>
      <c r="N289" s="1"/>
      <c r="O289" s="1"/>
      <c r="P289" s="1"/>
      <c r="Q289" s="1">
        <f t="shared" si="22"/>
        <v>0.5</v>
      </c>
      <c r="R289" s="16">
        <f t="shared" si="24"/>
        <v>3</v>
      </c>
      <c r="S289" s="18">
        <f t="shared" si="23"/>
        <v>0</v>
      </c>
      <c r="T289" s="18">
        <f t="shared" si="25"/>
        <v>49</v>
      </c>
      <c r="U289" s="1"/>
      <c r="V289" s="1"/>
      <c r="W289" s="1"/>
      <c r="X289" s="1"/>
    </row>
    <row r="290" spans="1:25" ht="15" customHeight="1" x14ac:dyDescent="0.2">
      <c r="A290" s="1">
        <v>291</v>
      </c>
      <c r="B290" s="22" t="s">
        <v>12</v>
      </c>
      <c r="C290" s="2"/>
      <c r="D290" s="2"/>
      <c r="E290" s="2"/>
      <c r="F290" s="215"/>
      <c r="G290" s="216"/>
      <c r="H290" s="216"/>
      <c r="I290" s="216"/>
      <c r="J290" s="3"/>
      <c r="K290" s="1"/>
      <c r="L290" s="1"/>
      <c r="M290" s="1">
        <v>0.5</v>
      </c>
      <c r="N290" s="1"/>
      <c r="O290" s="1"/>
      <c r="P290" s="1"/>
      <c r="Q290" s="1">
        <f t="shared" si="22"/>
        <v>0.5</v>
      </c>
      <c r="R290" s="16">
        <f t="shared" si="24"/>
        <v>3.5</v>
      </c>
      <c r="S290" s="18">
        <f t="shared" si="23"/>
        <v>1</v>
      </c>
      <c r="T290" s="18">
        <f t="shared" si="25"/>
        <v>49</v>
      </c>
      <c r="U290" s="1"/>
      <c r="V290" s="1"/>
      <c r="W290" s="1"/>
      <c r="X290" s="1"/>
    </row>
    <row r="291" spans="1:25" ht="15" customHeight="1" x14ac:dyDescent="0.2">
      <c r="A291" s="1">
        <v>292</v>
      </c>
      <c r="B291" s="22" t="s">
        <v>35</v>
      </c>
      <c r="C291" s="2"/>
      <c r="D291" s="2"/>
      <c r="E291" s="2"/>
      <c r="F291" s="215"/>
      <c r="G291" s="216"/>
      <c r="H291" s="216"/>
      <c r="I291" s="216"/>
      <c r="J291" s="3"/>
      <c r="K291" s="1"/>
      <c r="L291" s="1"/>
      <c r="M291" s="1">
        <v>0.5</v>
      </c>
      <c r="N291" s="1"/>
      <c r="O291" s="1"/>
      <c r="P291" s="1"/>
      <c r="Q291" s="1">
        <f t="shared" si="22"/>
        <v>0.5</v>
      </c>
      <c r="R291" s="16">
        <f t="shared" si="24"/>
        <v>0.5</v>
      </c>
      <c r="S291" s="18">
        <f t="shared" si="23"/>
        <v>0</v>
      </c>
      <c r="T291" s="18">
        <f t="shared" si="25"/>
        <v>50</v>
      </c>
      <c r="U291" s="1"/>
      <c r="V291" s="1"/>
      <c r="W291" s="1"/>
      <c r="X291" s="1"/>
    </row>
    <row r="292" spans="1:25" ht="15" customHeight="1" x14ac:dyDescent="0.2">
      <c r="A292" s="1">
        <v>293</v>
      </c>
      <c r="B292" s="24" t="s">
        <v>4</v>
      </c>
      <c r="C292" s="9"/>
      <c r="D292" s="9"/>
      <c r="E292" s="9"/>
      <c r="F292" s="218"/>
      <c r="G292" s="219"/>
      <c r="H292" s="219"/>
      <c r="I292" s="219"/>
      <c r="J292" s="10"/>
      <c r="K292" s="8"/>
      <c r="L292" s="8"/>
      <c r="M292" s="8">
        <v>1</v>
      </c>
      <c r="N292" s="8"/>
      <c r="O292" s="8"/>
      <c r="P292" s="8"/>
      <c r="Q292" s="8">
        <f t="shared" si="22"/>
        <v>1</v>
      </c>
      <c r="R292" s="17">
        <f t="shared" si="24"/>
        <v>1.5</v>
      </c>
      <c r="S292" s="18">
        <f t="shared" si="23"/>
        <v>0</v>
      </c>
      <c r="T292" s="18">
        <f t="shared" si="25"/>
        <v>50</v>
      </c>
      <c r="U292" s="8"/>
      <c r="V292" s="8"/>
      <c r="W292" s="8"/>
      <c r="X292" s="8"/>
      <c r="Y292" s="13"/>
    </row>
    <row r="293" spans="1:25" ht="15.75" customHeight="1" x14ac:dyDescent="0.2">
      <c r="A293" s="1">
        <v>294</v>
      </c>
      <c r="B293" s="22" t="s">
        <v>358</v>
      </c>
      <c r="C293" s="2"/>
      <c r="D293" s="4"/>
      <c r="E293" s="2"/>
      <c r="F293" s="215"/>
      <c r="G293" s="216"/>
      <c r="H293" s="216"/>
      <c r="I293" s="216"/>
      <c r="J293" s="3"/>
      <c r="K293" s="1"/>
      <c r="L293" s="1"/>
      <c r="M293" s="1">
        <v>2</v>
      </c>
      <c r="N293" s="1"/>
      <c r="O293" s="1"/>
      <c r="P293" s="1"/>
      <c r="Q293" s="1">
        <f t="shared" si="22"/>
        <v>2</v>
      </c>
      <c r="R293" s="16">
        <f t="shared" si="24"/>
        <v>3.5</v>
      </c>
      <c r="S293" s="18">
        <f t="shared" si="23"/>
        <v>1</v>
      </c>
      <c r="T293" s="18">
        <f t="shared" si="25"/>
        <v>50</v>
      </c>
      <c r="U293" s="1"/>
      <c r="V293" s="1"/>
      <c r="W293" s="1"/>
      <c r="X293" s="1"/>
    </row>
    <row r="294" spans="1:25" ht="15" customHeight="1" x14ac:dyDescent="0.2">
      <c r="A294" s="1">
        <v>295</v>
      </c>
      <c r="B294" s="22" t="s">
        <v>359</v>
      </c>
      <c r="C294" s="2"/>
      <c r="D294" s="4"/>
      <c r="E294" s="2"/>
      <c r="F294" s="215"/>
      <c r="G294" s="216"/>
      <c r="H294" s="216"/>
      <c r="I294" s="216"/>
      <c r="J294" s="3"/>
      <c r="K294" s="1"/>
      <c r="L294" s="1"/>
      <c r="M294" s="1">
        <v>2</v>
      </c>
      <c r="N294" s="1"/>
      <c r="O294" s="1"/>
      <c r="P294" s="1"/>
      <c r="Q294" s="1">
        <f t="shared" si="22"/>
        <v>2</v>
      </c>
      <c r="R294" s="16">
        <f t="shared" si="24"/>
        <v>2</v>
      </c>
      <c r="S294" s="18">
        <f t="shared" si="23"/>
        <v>0</v>
      </c>
      <c r="T294" s="18">
        <f t="shared" si="25"/>
        <v>51</v>
      </c>
      <c r="U294" s="1"/>
      <c r="V294" s="1"/>
      <c r="W294" s="1"/>
      <c r="X294" s="1"/>
    </row>
    <row r="295" spans="1:25" ht="15" customHeight="1" x14ac:dyDescent="0.2">
      <c r="A295" s="1">
        <v>296</v>
      </c>
      <c r="B295" s="22" t="s">
        <v>360</v>
      </c>
      <c r="C295" s="2"/>
      <c r="D295" s="4"/>
      <c r="E295" s="2"/>
      <c r="F295" s="215"/>
      <c r="G295" s="216"/>
      <c r="H295" s="216"/>
      <c r="I295" s="216"/>
      <c r="J295" s="3"/>
      <c r="K295" s="1"/>
      <c r="L295" s="1"/>
      <c r="M295" s="1">
        <v>2</v>
      </c>
      <c r="N295" s="1"/>
      <c r="O295" s="1"/>
      <c r="P295" s="1"/>
      <c r="Q295" s="1">
        <f t="shared" si="22"/>
        <v>2</v>
      </c>
      <c r="R295" s="16">
        <f t="shared" si="24"/>
        <v>4</v>
      </c>
      <c r="S295" s="18">
        <f t="shared" si="23"/>
        <v>1</v>
      </c>
      <c r="T295" s="18">
        <f t="shared" si="25"/>
        <v>51</v>
      </c>
      <c r="U295" s="1"/>
      <c r="V295" s="1"/>
      <c r="W295" s="1"/>
      <c r="X295" s="1"/>
    </row>
    <row r="296" spans="1:25" ht="15" customHeight="1" x14ac:dyDescent="0.2">
      <c r="A296" s="1">
        <v>297</v>
      </c>
      <c r="B296" s="22" t="s">
        <v>361</v>
      </c>
      <c r="C296" s="2"/>
      <c r="D296" s="4"/>
      <c r="E296" s="2"/>
      <c r="F296" s="215"/>
      <c r="G296" s="216"/>
      <c r="H296" s="216"/>
      <c r="I296" s="216"/>
      <c r="J296" s="3"/>
      <c r="K296" s="1"/>
      <c r="L296" s="1"/>
      <c r="M296" s="1">
        <v>2</v>
      </c>
      <c r="N296" s="1"/>
      <c r="O296" s="1"/>
      <c r="P296" s="1"/>
      <c r="Q296" s="1">
        <f t="shared" si="22"/>
        <v>2</v>
      </c>
      <c r="R296" s="16">
        <f t="shared" si="24"/>
        <v>2</v>
      </c>
      <c r="S296" s="18">
        <f t="shared" si="23"/>
        <v>0</v>
      </c>
      <c r="T296" s="18">
        <f t="shared" si="25"/>
        <v>52</v>
      </c>
      <c r="U296" s="1"/>
      <c r="V296" s="1"/>
      <c r="W296" s="1"/>
      <c r="X296" s="1"/>
    </row>
    <row r="297" spans="1:25" ht="15" customHeight="1" x14ac:dyDescent="0.2">
      <c r="A297" s="1">
        <v>298</v>
      </c>
      <c r="B297" s="22" t="s">
        <v>362</v>
      </c>
      <c r="C297" s="2"/>
      <c r="D297" s="4"/>
      <c r="E297" s="2"/>
      <c r="F297" s="215"/>
      <c r="G297" s="216"/>
      <c r="H297" s="216"/>
      <c r="I297" s="216"/>
      <c r="J297" s="3"/>
      <c r="K297" s="1"/>
      <c r="L297" s="1"/>
      <c r="M297" s="1">
        <v>2</v>
      </c>
      <c r="N297" s="1"/>
      <c r="O297" s="1"/>
      <c r="P297" s="1"/>
      <c r="Q297" s="1">
        <f t="shared" si="22"/>
        <v>2</v>
      </c>
      <c r="R297" s="16">
        <f t="shared" si="24"/>
        <v>4</v>
      </c>
      <c r="S297" s="18">
        <f t="shared" si="23"/>
        <v>1</v>
      </c>
      <c r="T297" s="18">
        <f t="shared" si="25"/>
        <v>52</v>
      </c>
      <c r="U297" s="1"/>
      <c r="V297" s="1"/>
      <c r="W297" s="1"/>
      <c r="X297" s="1"/>
    </row>
    <row r="298" spans="1:25" ht="15" customHeight="1" x14ac:dyDescent="0.2">
      <c r="A298" s="1">
        <v>299</v>
      </c>
      <c r="B298" s="22" t="s">
        <v>363</v>
      </c>
      <c r="C298" s="2"/>
      <c r="D298" s="4"/>
      <c r="E298" s="2"/>
      <c r="F298" s="215"/>
      <c r="G298" s="216"/>
      <c r="H298" s="216"/>
      <c r="I298" s="216"/>
      <c r="J298" s="3"/>
      <c r="K298" s="1"/>
      <c r="L298" s="1"/>
      <c r="M298" s="1">
        <v>2</v>
      </c>
      <c r="N298" s="1"/>
      <c r="O298" s="1"/>
      <c r="P298" s="1"/>
      <c r="Q298" s="1">
        <f t="shared" si="22"/>
        <v>2</v>
      </c>
      <c r="R298" s="16">
        <f t="shared" si="24"/>
        <v>2</v>
      </c>
      <c r="S298" s="18">
        <f t="shared" si="23"/>
        <v>0</v>
      </c>
      <c r="T298" s="18">
        <f t="shared" si="25"/>
        <v>53</v>
      </c>
      <c r="U298" s="1"/>
      <c r="V298" s="1"/>
      <c r="W298" s="1"/>
      <c r="X298" s="1"/>
    </row>
    <row r="299" spans="1:25" ht="15" customHeight="1" x14ac:dyDescent="0.2">
      <c r="A299" s="1">
        <v>300</v>
      </c>
      <c r="B299" s="22" t="s">
        <v>364</v>
      </c>
      <c r="C299" s="2"/>
      <c r="D299" s="4"/>
      <c r="E299" s="2"/>
      <c r="F299" s="215"/>
      <c r="G299" s="216"/>
      <c r="H299" s="216"/>
      <c r="I299" s="216"/>
      <c r="J299" s="3"/>
      <c r="K299" s="1"/>
      <c r="L299" s="1"/>
      <c r="M299" s="1">
        <v>2</v>
      </c>
      <c r="N299" s="1"/>
      <c r="O299" s="1"/>
      <c r="P299" s="1"/>
      <c r="Q299" s="1">
        <f t="shared" si="22"/>
        <v>2</v>
      </c>
      <c r="R299" s="16">
        <f t="shared" si="24"/>
        <v>4</v>
      </c>
      <c r="S299" s="18">
        <f t="shared" si="23"/>
        <v>1</v>
      </c>
      <c r="T299" s="18">
        <f t="shared" si="25"/>
        <v>53</v>
      </c>
      <c r="U299" s="1"/>
      <c r="V299" s="1"/>
      <c r="W299" s="1"/>
      <c r="X299" s="1"/>
    </row>
    <row r="300" spans="1:25" ht="15" customHeight="1" x14ac:dyDescent="0.2">
      <c r="A300" s="1">
        <v>301</v>
      </c>
      <c r="B300" s="22" t="s">
        <v>365</v>
      </c>
      <c r="C300" s="2"/>
      <c r="D300" s="4"/>
      <c r="E300" s="2"/>
      <c r="F300" s="215"/>
      <c r="G300" s="216"/>
      <c r="H300" s="216"/>
      <c r="I300" s="216"/>
      <c r="J300" s="3"/>
      <c r="K300" s="1"/>
      <c r="L300" s="1"/>
      <c r="M300" s="1">
        <v>2</v>
      </c>
      <c r="N300" s="1"/>
      <c r="O300" s="1"/>
      <c r="P300" s="1"/>
      <c r="Q300" s="1">
        <f t="shared" si="22"/>
        <v>2</v>
      </c>
      <c r="R300" s="16">
        <f t="shared" si="24"/>
        <v>2</v>
      </c>
      <c r="S300" s="18">
        <f t="shared" si="23"/>
        <v>0</v>
      </c>
      <c r="T300" s="18">
        <f t="shared" si="25"/>
        <v>54</v>
      </c>
      <c r="U300" s="1"/>
      <c r="V300" s="1"/>
      <c r="W300" s="1"/>
      <c r="X300" s="1"/>
    </row>
    <row r="301" spans="1:25" ht="15" customHeight="1" x14ac:dyDescent="0.2">
      <c r="A301" s="1">
        <v>302</v>
      </c>
      <c r="B301" s="22" t="s">
        <v>366</v>
      </c>
      <c r="C301" s="2"/>
      <c r="D301" s="4"/>
      <c r="E301" s="2"/>
      <c r="F301" s="215"/>
      <c r="G301" s="216"/>
      <c r="H301" s="216"/>
      <c r="I301" s="216"/>
      <c r="J301" s="3"/>
      <c r="K301" s="1"/>
      <c r="L301" s="1"/>
      <c r="M301" s="1">
        <v>2</v>
      </c>
      <c r="N301" s="1"/>
      <c r="O301" s="1"/>
      <c r="P301" s="1"/>
      <c r="Q301" s="1">
        <f t="shared" si="22"/>
        <v>2</v>
      </c>
      <c r="R301" s="16">
        <f t="shared" si="24"/>
        <v>4</v>
      </c>
      <c r="S301" s="18">
        <f t="shared" si="23"/>
        <v>1</v>
      </c>
      <c r="T301" s="18">
        <f t="shared" si="25"/>
        <v>54</v>
      </c>
      <c r="U301" s="1"/>
      <c r="V301" s="1"/>
      <c r="W301" s="1"/>
      <c r="X301" s="1"/>
    </row>
    <row r="302" spans="1:25" ht="15" customHeight="1" x14ac:dyDescent="0.2">
      <c r="A302" s="1">
        <v>303</v>
      </c>
      <c r="B302" s="22" t="s">
        <v>367</v>
      </c>
      <c r="C302" s="2"/>
      <c r="D302" s="4"/>
      <c r="E302" s="2"/>
      <c r="F302" s="215"/>
      <c r="G302" s="216"/>
      <c r="H302" s="216"/>
      <c r="I302" s="216"/>
      <c r="J302" s="3"/>
      <c r="K302" s="1"/>
      <c r="L302" s="1"/>
      <c r="M302" s="1">
        <v>2</v>
      </c>
      <c r="N302" s="1"/>
      <c r="O302" s="1"/>
      <c r="P302" s="1"/>
      <c r="Q302" s="1">
        <f t="shared" si="22"/>
        <v>2</v>
      </c>
      <c r="R302" s="16">
        <f t="shared" si="24"/>
        <v>2</v>
      </c>
      <c r="S302" s="18">
        <f t="shared" si="23"/>
        <v>0</v>
      </c>
      <c r="T302" s="18">
        <f t="shared" si="25"/>
        <v>55</v>
      </c>
      <c r="U302" s="1"/>
      <c r="V302" s="1"/>
      <c r="W302" s="1"/>
      <c r="X302" s="1"/>
      <c r="Y302" s="5"/>
    </row>
    <row r="303" spans="1:25" ht="15" customHeight="1" x14ac:dyDescent="0.2">
      <c r="A303" s="1">
        <v>304</v>
      </c>
      <c r="B303" s="22" t="s">
        <v>368</v>
      </c>
      <c r="C303" s="2"/>
      <c r="D303" s="4"/>
      <c r="E303" s="2"/>
      <c r="F303" s="215"/>
      <c r="G303" s="216"/>
      <c r="H303" s="216"/>
      <c r="I303" s="216"/>
      <c r="J303" s="3"/>
      <c r="K303" s="1"/>
      <c r="L303" s="1"/>
      <c r="M303" s="1">
        <v>2</v>
      </c>
      <c r="N303" s="1"/>
      <c r="O303" s="1"/>
      <c r="P303" s="1"/>
      <c r="Q303" s="1">
        <f t="shared" si="22"/>
        <v>2</v>
      </c>
      <c r="R303" s="16">
        <f t="shared" si="24"/>
        <v>4</v>
      </c>
      <c r="S303" s="18">
        <f t="shared" si="23"/>
        <v>1</v>
      </c>
      <c r="T303" s="18">
        <f t="shared" si="25"/>
        <v>55</v>
      </c>
      <c r="U303" s="1"/>
      <c r="V303" s="1"/>
      <c r="W303" s="1"/>
      <c r="X303" s="1"/>
      <c r="Y303" s="5"/>
    </row>
    <row r="304" spans="1:25" ht="15" customHeight="1" x14ac:dyDescent="0.2">
      <c r="A304" s="1">
        <v>305</v>
      </c>
      <c r="B304" s="22" t="s">
        <v>369</v>
      </c>
      <c r="C304" s="2"/>
      <c r="D304" s="4"/>
      <c r="E304" s="2"/>
      <c r="F304" s="215"/>
      <c r="G304" s="216"/>
      <c r="H304" s="216"/>
      <c r="I304" s="216"/>
      <c r="J304" s="3"/>
      <c r="K304" s="1"/>
      <c r="L304" s="1"/>
      <c r="M304" s="1">
        <v>2</v>
      </c>
      <c r="N304" s="1"/>
      <c r="O304" s="1"/>
      <c r="P304" s="1"/>
      <c r="Q304" s="1">
        <f t="shared" si="22"/>
        <v>2</v>
      </c>
      <c r="R304" s="16">
        <f t="shared" si="24"/>
        <v>2</v>
      </c>
      <c r="S304" s="18">
        <f t="shared" si="23"/>
        <v>0</v>
      </c>
      <c r="T304" s="18">
        <f t="shared" si="25"/>
        <v>56</v>
      </c>
      <c r="U304" s="1"/>
      <c r="V304" s="1"/>
      <c r="W304" s="1"/>
      <c r="X304" s="1"/>
      <c r="Y304" s="5"/>
    </row>
    <row r="305" spans="1:25" ht="15" customHeight="1" x14ac:dyDescent="0.2">
      <c r="A305" s="1">
        <v>306</v>
      </c>
      <c r="B305" s="22" t="s">
        <v>370</v>
      </c>
      <c r="C305" s="2"/>
      <c r="D305" s="4"/>
      <c r="E305" s="2"/>
      <c r="F305" s="215"/>
      <c r="G305" s="216"/>
      <c r="H305" s="216"/>
      <c r="I305" s="216"/>
      <c r="J305" s="3"/>
      <c r="K305" s="1"/>
      <c r="L305" s="1"/>
      <c r="M305" s="1">
        <v>2</v>
      </c>
      <c r="N305" s="1"/>
      <c r="O305" s="1"/>
      <c r="P305" s="1"/>
      <c r="Q305" s="1">
        <f t="shared" si="22"/>
        <v>2</v>
      </c>
      <c r="R305" s="16">
        <f t="shared" si="24"/>
        <v>4</v>
      </c>
      <c r="S305" s="18">
        <f t="shared" si="23"/>
        <v>1</v>
      </c>
      <c r="T305" s="18">
        <f t="shared" si="25"/>
        <v>56</v>
      </c>
      <c r="U305" s="1"/>
      <c r="V305" s="1"/>
      <c r="W305" s="1"/>
      <c r="X305" s="1"/>
      <c r="Y305" s="5"/>
    </row>
    <row r="306" spans="1:25" ht="15" customHeight="1" x14ac:dyDescent="0.2">
      <c r="A306" s="1">
        <v>307</v>
      </c>
      <c r="B306" s="22" t="s">
        <v>28</v>
      </c>
      <c r="C306" s="2"/>
      <c r="D306" s="4"/>
      <c r="E306" s="2"/>
      <c r="F306" s="215"/>
      <c r="G306" s="216"/>
      <c r="H306" s="216"/>
      <c r="I306" s="216"/>
      <c r="J306" s="3"/>
      <c r="K306" s="1"/>
      <c r="L306" s="1"/>
      <c r="M306" s="1">
        <v>2</v>
      </c>
      <c r="N306" s="1"/>
      <c r="O306" s="1"/>
      <c r="P306" s="1"/>
      <c r="Q306" s="1">
        <f t="shared" si="22"/>
        <v>2</v>
      </c>
      <c r="R306" s="16">
        <f t="shared" si="24"/>
        <v>2</v>
      </c>
      <c r="S306" s="18">
        <f t="shared" si="23"/>
        <v>0</v>
      </c>
      <c r="T306" s="18">
        <f t="shared" si="25"/>
        <v>57</v>
      </c>
      <c r="U306" s="1"/>
      <c r="V306" s="1"/>
      <c r="W306" s="1"/>
      <c r="X306" s="1"/>
      <c r="Y306" s="5"/>
    </row>
    <row r="307" spans="1:25" ht="15" customHeight="1" x14ac:dyDescent="0.2">
      <c r="A307" s="1">
        <v>308</v>
      </c>
      <c r="B307" s="22" t="s">
        <v>29</v>
      </c>
      <c r="C307" s="2"/>
      <c r="D307" s="4"/>
      <c r="E307" s="2"/>
      <c r="F307" s="215"/>
      <c r="G307" s="216"/>
      <c r="H307" s="216"/>
      <c r="I307" s="216"/>
      <c r="J307" s="3"/>
      <c r="K307" s="1"/>
      <c r="L307" s="1"/>
      <c r="M307" s="1">
        <v>2</v>
      </c>
      <c r="N307" s="1"/>
      <c r="O307" s="1"/>
      <c r="P307" s="1"/>
      <c r="Q307" s="1">
        <f t="shared" si="22"/>
        <v>2</v>
      </c>
      <c r="R307" s="16">
        <f t="shared" si="24"/>
        <v>4</v>
      </c>
      <c r="S307" s="18">
        <f t="shared" si="23"/>
        <v>1</v>
      </c>
      <c r="T307" s="18">
        <f t="shared" si="25"/>
        <v>57</v>
      </c>
      <c r="U307" s="1"/>
      <c r="V307" s="1"/>
      <c r="W307" s="1"/>
      <c r="X307" s="1"/>
      <c r="Y307" s="5"/>
    </row>
    <row r="308" spans="1:25" ht="15" customHeight="1" x14ac:dyDescent="0.2">
      <c r="A308" s="1">
        <v>309</v>
      </c>
      <c r="B308" s="22" t="s">
        <v>27</v>
      </c>
      <c r="C308" s="2"/>
      <c r="D308" s="4"/>
      <c r="E308" s="2"/>
      <c r="F308" s="215"/>
      <c r="G308" s="216"/>
      <c r="H308" s="216"/>
      <c r="I308" s="216"/>
      <c r="J308" s="3"/>
      <c r="K308" s="1"/>
      <c r="L308" s="1"/>
      <c r="M308" s="1">
        <v>2</v>
      </c>
      <c r="N308" s="1"/>
      <c r="O308" s="1"/>
      <c r="P308" s="1"/>
      <c r="Q308" s="1">
        <f t="shared" si="22"/>
        <v>2</v>
      </c>
      <c r="R308" s="16">
        <f t="shared" si="24"/>
        <v>2</v>
      </c>
      <c r="S308" s="18">
        <f t="shared" si="23"/>
        <v>0</v>
      </c>
      <c r="T308" s="18">
        <f t="shared" si="25"/>
        <v>58</v>
      </c>
      <c r="U308" s="1"/>
      <c r="V308" s="1"/>
      <c r="W308" s="1"/>
      <c r="X308" s="1"/>
      <c r="Y308" s="5"/>
    </row>
    <row r="309" spans="1:25" ht="15" customHeight="1" x14ac:dyDescent="0.2">
      <c r="A309" s="1">
        <v>310</v>
      </c>
      <c r="B309" s="22" t="s">
        <v>24</v>
      </c>
      <c r="C309" s="2"/>
      <c r="D309" s="4"/>
      <c r="E309" s="2"/>
      <c r="F309" s="215"/>
      <c r="G309" s="216"/>
      <c r="H309" s="216"/>
      <c r="I309" s="216"/>
      <c r="J309" s="3"/>
      <c r="K309" s="1"/>
      <c r="L309" s="1"/>
      <c r="M309" s="1">
        <v>2</v>
      </c>
      <c r="N309" s="1"/>
      <c r="O309" s="1"/>
      <c r="P309" s="1"/>
      <c r="Q309" s="1">
        <f t="shared" si="22"/>
        <v>2</v>
      </c>
      <c r="R309" s="16">
        <f t="shared" si="24"/>
        <v>4</v>
      </c>
      <c r="S309" s="18">
        <f t="shared" si="23"/>
        <v>1</v>
      </c>
      <c r="T309" s="18">
        <f t="shared" si="25"/>
        <v>58</v>
      </c>
      <c r="U309" s="1"/>
      <c r="V309" s="1"/>
      <c r="W309" s="1"/>
      <c r="X309" s="1"/>
      <c r="Y309" s="5"/>
    </row>
    <row r="310" spans="1:25" ht="15" customHeight="1" x14ac:dyDescent="0.2">
      <c r="A310" s="1">
        <v>311</v>
      </c>
      <c r="B310" s="22" t="s">
        <v>25</v>
      </c>
      <c r="C310" s="2"/>
      <c r="D310" s="4"/>
      <c r="E310" s="2"/>
      <c r="F310" s="215"/>
      <c r="G310" s="216"/>
      <c r="H310" s="216"/>
      <c r="I310" s="216"/>
      <c r="J310" s="3"/>
      <c r="K310" s="1"/>
      <c r="L310" s="1"/>
      <c r="M310" s="1">
        <v>2</v>
      </c>
      <c r="N310" s="1"/>
      <c r="O310" s="1"/>
      <c r="P310" s="1"/>
      <c r="Q310" s="1">
        <f t="shared" si="22"/>
        <v>2</v>
      </c>
      <c r="R310" s="16">
        <f t="shared" si="24"/>
        <v>2</v>
      </c>
      <c r="S310" s="18">
        <f t="shared" si="23"/>
        <v>0</v>
      </c>
      <c r="T310" s="18">
        <f t="shared" si="25"/>
        <v>59</v>
      </c>
      <c r="U310" s="1"/>
      <c r="V310" s="1"/>
      <c r="W310" s="1"/>
      <c r="X310" s="1"/>
      <c r="Y310" s="5"/>
    </row>
    <row r="311" spans="1:25" ht="15" customHeight="1" x14ac:dyDescent="0.2">
      <c r="A311" s="1">
        <v>312</v>
      </c>
      <c r="B311" s="22" t="s">
        <v>448</v>
      </c>
      <c r="C311" s="2"/>
      <c r="D311" s="4"/>
      <c r="E311" s="2"/>
      <c r="F311" s="215"/>
      <c r="G311" s="216"/>
      <c r="H311" s="216"/>
      <c r="I311" s="216"/>
      <c r="J311" s="3"/>
      <c r="K311" s="1">
        <v>0.2</v>
      </c>
      <c r="L311" s="1"/>
      <c r="M311" s="1">
        <v>2</v>
      </c>
      <c r="N311" s="1"/>
      <c r="O311" s="1"/>
      <c r="P311" s="1"/>
      <c r="Q311" s="1">
        <f t="shared" si="22"/>
        <v>2.2000000000000002</v>
      </c>
      <c r="R311" s="16">
        <f t="shared" si="24"/>
        <v>4.2</v>
      </c>
      <c r="S311" s="18">
        <f t="shared" si="23"/>
        <v>1</v>
      </c>
      <c r="T311" s="18">
        <f t="shared" si="25"/>
        <v>59</v>
      </c>
      <c r="U311" s="1"/>
      <c r="V311" s="1"/>
      <c r="W311" s="1"/>
      <c r="X311" s="1"/>
      <c r="Y311" s="5"/>
    </row>
    <row r="312" spans="1:25" ht="15" customHeight="1" x14ac:dyDescent="0.2">
      <c r="A312" s="1">
        <v>313</v>
      </c>
      <c r="B312" s="22" t="s">
        <v>449</v>
      </c>
      <c r="C312" s="2"/>
      <c r="D312" s="4"/>
      <c r="E312" s="2"/>
      <c r="F312" s="215"/>
      <c r="G312" s="216"/>
      <c r="H312" s="216"/>
      <c r="I312" s="216"/>
      <c r="J312" s="3"/>
      <c r="K312" s="1">
        <v>0.2</v>
      </c>
      <c r="L312" s="1"/>
      <c r="M312" s="1">
        <v>2</v>
      </c>
      <c r="N312" s="1"/>
      <c r="O312" s="1"/>
      <c r="P312" s="1"/>
      <c r="Q312" s="1">
        <f t="shared" si="22"/>
        <v>2.2000000000000002</v>
      </c>
      <c r="R312" s="16">
        <f t="shared" si="24"/>
        <v>2.2000000000000002</v>
      </c>
      <c r="S312" s="18">
        <f t="shared" si="23"/>
        <v>0</v>
      </c>
      <c r="T312" s="18">
        <f t="shared" si="25"/>
        <v>60</v>
      </c>
      <c r="U312" s="1"/>
      <c r="V312" s="1"/>
      <c r="W312" s="1"/>
      <c r="X312" s="1"/>
      <c r="Y312" s="5"/>
    </row>
    <row r="313" spans="1:25" ht="15" customHeight="1" x14ac:dyDescent="0.2">
      <c r="A313" s="1">
        <v>314</v>
      </c>
      <c r="B313" s="22" t="s">
        <v>450</v>
      </c>
      <c r="C313" s="2"/>
      <c r="D313" s="4"/>
      <c r="E313" s="2"/>
      <c r="F313" s="215"/>
      <c r="G313" s="216"/>
      <c r="H313" s="216"/>
      <c r="I313" s="216"/>
      <c r="J313" s="3"/>
      <c r="K313" s="1">
        <v>0.2</v>
      </c>
      <c r="L313" s="1"/>
      <c r="M313" s="1">
        <v>2</v>
      </c>
      <c r="N313" s="1"/>
      <c r="O313" s="1"/>
      <c r="P313" s="1"/>
      <c r="Q313" s="1">
        <f t="shared" si="22"/>
        <v>2.2000000000000002</v>
      </c>
      <c r="R313" s="16">
        <f t="shared" si="24"/>
        <v>2.2000000000000002</v>
      </c>
      <c r="S313" s="18">
        <f t="shared" si="23"/>
        <v>0</v>
      </c>
      <c r="T313" s="18">
        <f t="shared" si="25"/>
        <v>60</v>
      </c>
      <c r="U313" s="1"/>
      <c r="V313" s="1"/>
      <c r="W313" s="1"/>
      <c r="X313" s="1"/>
      <c r="Y313" s="5"/>
    </row>
    <row r="314" spans="1:25" ht="15" customHeight="1" x14ac:dyDescent="0.2">
      <c r="A314" s="1">
        <v>315</v>
      </c>
      <c r="B314" s="22" t="s">
        <v>451</v>
      </c>
      <c r="C314" s="2"/>
      <c r="D314" s="4"/>
      <c r="E314" s="2"/>
      <c r="F314" s="215"/>
      <c r="G314" s="216"/>
      <c r="H314" s="216"/>
      <c r="I314" s="216"/>
      <c r="J314" s="3"/>
      <c r="K314" s="1"/>
      <c r="L314" s="1"/>
      <c r="M314" s="1">
        <v>2</v>
      </c>
      <c r="N314" s="1"/>
      <c r="O314" s="1"/>
      <c r="P314" s="1"/>
      <c r="Q314" s="1">
        <f t="shared" si="22"/>
        <v>2</v>
      </c>
      <c r="R314" s="16">
        <f t="shared" si="24"/>
        <v>4.2</v>
      </c>
      <c r="S314" s="18">
        <f t="shared" si="23"/>
        <v>1</v>
      </c>
      <c r="T314" s="18">
        <f t="shared" si="25"/>
        <v>60</v>
      </c>
      <c r="U314" s="1"/>
      <c r="V314" s="1"/>
      <c r="W314" s="1"/>
      <c r="X314" s="1"/>
      <c r="Y314" s="5"/>
    </row>
    <row r="315" spans="1:25" ht="15" customHeight="1" x14ac:dyDescent="0.2">
      <c r="A315" s="1">
        <v>316</v>
      </c>
      <c r="B315" s="22" t="s">
        <v>353</v>
      </c>
      <c r="C315" s="2"/>
      <c r="D315" s="2"/>
      <c r="E315" s="2"/>
      <c r="F315" s="215"/>
      <c r="G315" s="216"/>
      <c r="H315" s="216"/>
      <c r="I315" s="216"/>
      <c r="J315" s="3"/>
      <c r="K315" s="1"/>
      <c r="L315" s="1"/>
      <c r="M315" s="1">
        <v>2</v>
      </c>
      <c r="N315" s="1"/>
      <c r="O315" s="1"/>
      <c r="P315" s="1"/>
      <c r="Q315" s="1">
        <f t="shared" si="22"/>
        <v>2</v>
      </c>
      <c r="R315" s="16">
        <f t="shared" si="24"/>
        <v>2</v>
      </c>
      <c r="S315" s="18">
        <f t="shared" si="23"/>
        <v>0</v>
      </c>
      <c r="T315" s="18">
        <f t="shared" si="25"/>
        <v>61</v>
      </c>
      <c r="U315" s="1"/>
      <c r="V315" s="1"/>
      <c r="W315" s="1"/>
      <c r="X315" s="1"/>
      <c r="Y315" s="5"/>
    </row>
    <row r="316" spans="1:25" ht="15" customHeight="1" x14ac:dyDescent="0.2">
      <c r="A316" s="1">
        <v>317</v>
      </c>
      <c r="B316" s="22" t="s">
        <v>354</v>
      </c>
      <c r="C316" s="2"/>
      <c r="D316" s="2"/>
      <c r="E316" s="2"/>
      <c r="F316" s="215"/>
      <c r="G316" s="216"/>
      <c r="H316" s="216"/>
      <c r="I316" s="216"/>
      <c r="J316" s="3"/>
      <c r="K316" s="1"/>
      <c r="L316" s="1"/>
      <c r="M316" s="1">
        <v>2</v>
      </c>
      <c r="N316" s="1"/>
      <c r="O316" s="1"/>
      <c r="P316" s="1"/>
      <c r="Q316" s="1">
        <f t="shared" si="22"/>
        <v>2</v>
      </c>
      <c r="R316" s="16">
        <f t="shared" si="24"/>
        <v>4</v>
      </c>
      <c r="S316" s="18">
        <f t="shared" si="23"/>
        <v>1</v>
      </c>
      <c r="T316" s="18">
        <f t="shared" si="25"/>
        <v>61</v>
      </c>
      <c r="U316" s="1"/>
      <c r="V316" s="1"/>
      <c r="W316" s="1"/>
      <c r="X316" s="1"/>
      <c r="Y316" s="5"/>
    </row>
    <row r="317" spans="1:25" ht="15" customHeight="1" x14ac:dyDescent="0.2">
      <c r="A317" s="1">
        <v>318</v>
      </c>
      <c r="B317" s="22" t="s">
        <v>355</v>
      </c>
      <c r="C317" s="2"/>
      <c r="D317" s="2"/>
      <c r="E317" s="2"/>
      <c r="F317" s="215"/>
      <c r="G317" s="216"/>
      <c r="H317" s="216"/>
      <c r="I317" s="216"/>
      <c r="J317" s="3"/>
      <c r="K317" s="1"/>
      <c r="L317" s="1"/>
      <c r="M317" s="1">
        <v>2</v>
      </c>
      <c r="N317" s="1"/>
      <c r="O317" s="1"/>
      <c r="P317" s="1"/>
      <c r="Q317" s="1">
        <f t="shared" si="22"/>
        <v>2</v>
      </c>
      <c r="R317" s="16">
        <f t="shared" si="24"/>
        <v>2</v>
      </c>
      <c r="S317" s="18">
        <f t="shared" si="23"/>
        <v>0</v>
      </c>
      <c r="T317" s="18">
        <f t="shared" si="25"/>
        <v>62</v>
      </c>
      <c r="U317" s="1"/>
      <c r="V317" s="1"/>
      <c r="W317" s="1"/>
      <c r="X317" s="1"/>
      <c r="Y317" s="5"/>
    </row>
    <row r="318" spans="1:25" ht="15" customHeight="1" x14ac:dyDescent="0.2">
      <c r="A318" s="1">
        <v>319</v>
      </c>
      <c r="B318" s="22" t="s">
        <v>356</v>
      </c>
      <c r="C318" s="2"/>
      <c r="D318" s="2"/>
      <c r="E318" s="2"/>
      <c r="F318" s="215"/>
      <c r="G318" s="216"/>
      <c r="H318" s="216"/>
      <c r="I318" s="216"/>
      <c r="J318" s="3"/>
      <c r="K318" s="1"/>
      <c r="L318" s="1"/>
      <c r="M318" s="1">
        <v>2</v>
      </c>
      <c r="N318" s="1"/>
      <c r="O318" s="1"/>
      <c r="P318" s="1"/>
      <c r="Q318" s="1">
        <f t="shared" si="22"/>
        <v>2</v>
      </c>
      <c r="R318" s="16">
        <f t="shared" si="24"/>
        <v>4</v>
      </c>
      <c r="S318" s="18">
        <f t="shared" si="23"/>
        <v>1</v>
      </c>
      <c r="T318" s="18">
        <f t="shared" si="25"/>
        <v>62</v>
      </c>
      <c r="U318" s="1"/>
      <c r="V318" s="1"/>
      <c r="W318" s="1"/>
      <c r="X318" s="1"/>
      <c r="Y318" s="5"/>
    </row>
    <row r="319" spans="1:25" ht="15" customHeight="1" x14ac:dyDescent="0.2">
      <c r="A319" s="1">
        <v>320</v>
      </c>
      <c r="B319" s="22" t="s">
        <v>357</v>
      </c>
      <c r="C319" s="2"/>
      <c r="D319" s="2"/>
      <c r="E319" s="2"/>
      <c r="F319" s="215"/>
      <c r="G319" s="216"/>
      <c r="H319" s="216"/>
      <c r="I319" s="216"/>
      <c r="J319" s="3"/>
      <c r="K319" s="1"/>
      <c r="L319" s="1"/>
      <c r="M319" s="1">
        <v>2</v>
      </c>
      <c r="N319" s="1"/>
      <c r="O319" s="1"/>
      <c r="P319" s="1"/>
      <c r="Q319" s="1">
        <f t="shared" si="22"/>
        <v>2</v>
      </c>
      <c r="R319" s="16">
        <f t="shared" si="24"/>
        <v>2</v>
      </c>
      <c r="S319" s="18">
        <f t="shared" si="23"/>
        <v>0</v>
      </c>
      <c r="T319" s="18">
        <f t="shared" si="25"/>
        <v>63</v>
      </c>
      <c r="U319" s="1"/>
      <c r="V319" s="1"/>
      <c r="W319" s="1"/>
      <c r="X319" s="1"/>
      <c r="Y319" s="5"/>
    </row>
    <row r="320" spans="1:25" ht="15" customHeight="1" x14ac:dyDescent="0.2">
      <c r="A320" s="1">
        <v>321</v>
      </c>
      <c r="B320" s="22" t="s">
        <v>50</v>
      </c>
      <c r="C320" s="2"/>
      <c r="D320" s="2"/>
      <c r="E320" s="2"/>
      <c r="F320" s="215"/>
      <c r="G320" s="216"/>
      <c r="H320" s="216"/>
      <c r="I320" s="216"/>
      <c r="J320" s="3"/>
      <c r="K320" s="1"/>
      <c r="L320" s="1"/>
      <c r="M320" s="1">
        <v>0.5</v>
      </c>
      <c r="N320" s="1"/>
      <c r="O320" s="1"/>
      <c r="P320" s="1"/>
      <c r="Q320" s="1">
        <f t="shared" si="22"/>
        <v>0.5</v>
      </c>
      <c r="R320" s="16">
        <f t="shared" si="24"/>
        <v>2.5</v>
      </c>
      <c r="S320" s="18">
        <f t="shared" si="23"/>
        <v>0</v>
      </c>
      <c r="T320" s="18">
        <f t="shared" si="25"/>
        <v>63</v>
      </c>
      <c r="U320" s="1"/>
      <c r="V320" s="1"/>
      <c r="W320" s="1"/>
      <c r="X320" s="1"/>
      <c r="Y320" s="5"/>
    </row>
    <row r="321" spans="1:25" ht="15" customHeight="1" x14ac:dyDescent="0.2">
      <c r="A321" s="1">
        <v>322</v>
      </c>
      <c r="B321" s="22" t="s">
        <v>51</v>
      </c>
      <c r="C321" s="2"/>
      <c r="D321" s="2"/>
      <c r="E321" s="2"/>
      <c r="F321" s="215"/>
      <c r="G321" s="216"/>
      <c r="H321" s="216"/>
      <c r="I321" s="216"/>
      <c r="J321" s="3"/>
      <c r="K321" s="1"/>
      <c r="L321" s="1"/>
      <c r="M321" s="1">
        <v>0.5</v>
      </c>
      <c r="N321" s="1"/>
      <c r="O321" s="1"/>
      <c r="P321" s="1"/>
      <c r="Q321" s="1">
        <f t="shared" si="22"/>
        <v>0.5</v>
      </c>
      <c r="R321" s="16">
        <f t="shared" si="24"/>
        <v>3</v>
      </c>
      <c r="S321" s="18">
        <f t="shared" si="23"/>
        <v>0</v>
      </c>
      <c r="T321" s="18">
        <f t="shared" si="25"/>
        <v>63</v>
      </c>
      <c r="U321" s="1"/>
      <c r="V321" s="1"/>
      <c r="W321" s="1"/>
      <c r="X321" s="1"/>
      <c r="Y321" s="5"/>
    </row>
    <row r="322" spans="1:25" ht="15.75" customHeight="1" x14ac:dyDescent="0.2">
      <c r="A322" s="1">
        <v>323</v>
      </c>
      <c r="B322" s="22" t="s">
        <v>390</v>
      </c>
      <c r="C322" s="2"/>
      <c r="D322" s="2"/>
      <c r="E322" s="2"/>
      <c r="F322" s="215"/>
      <c r="G322" s="216"/>
      <c r="H322" s="216"/>
      <c r="I322" s="216"/>
      <c r="J322" s="3"/>
      <c r="K322" s="1"/>
      <c r="L322" s="1"/>
      <c r="M322" s="1">
        <v>0.5</v>
      </c>
      <c r="N322" s="1"/>
      <c r="O322" s="1"/>
      <c r="P322" s="1"/>
      <c r="Q322" s="1">
        <f t="shared" si="22"/>
        <v>0.5</v>
      </c>
      <c r="R322" s="16">
        <f t="shared" si="24"/>
        <v>3.5</v>
      </c>
      <c r="S322" s="18">
        <f t="shared" si="23"/>
        <v>1</v>
      </c>
      <c r="T322" s="18">
        <f t="shared" si="25"/>
        <v>63</v>
      </c>
      <c r="U322" s="1"/>
      <c r="V322" s="1"/>
      <c r="W322" s="1"/>
      <c r="X322" s="1"/>
      <c r="Y322" s="5"/>
    </row>
    <row r="323" spans="1:25" ht="15" customHeight="1" x14ac:dyDescent="0.2">
      <c r="A323" s="1">
        <v>324</v>
      </c>
      <c r="B323" s="22" t="s">
        <v>391</v>
      </c>
      <c r="C323" s="2"/>
      <c r="D323" s="2"/>
      <c r="E323" s="2"/>
      <c r="F323" s="215"/>
      <c r="G323" s="216"/>
      <c r="H323" s="216"/>
      <c r="I323" s="216"/>
      <c r="J323" s="3"/>
      <c r="K323" s="1"/>
      <c r="L323" s="1"/>
      <c r="M323" s="1">
        <v>0.5</v>
      </c>
      <c r="N323" s="1"/>
      <c r="O323" s="1"/>
      <c r="P323" s="1"/>
      <c r="Q323" s="1">
        <f t="shared" si="22"/>
        <v>0.5</v>
      </c>
      <c r="R323" s="16">
        <f t="shared" si="24"/>
        <v>0.5</v>
      </c>
      <c r="S323" s="18">
        <f t="shared" si="23"/>
        <v>0</v>
      </c>
      <c r="T323" s="18">
        <f t="shared" si="25"/>
        <v>64</v>
      </c>
      <c r="U323" s="1"/>
      <c r="V323" s="1"/>
      <c r="W323" s="1"/>
      <c r="X323" s="1"/>
      <c r="Y323" s="5"/>
    </row>
    <row r="324" spans="1:25" ht="15" customHeight="1" x14ac:dyDescent="0.2">
      <c r="A324" s="1">
        <v>325</v>
      </c>
      <c r="B324" s="22" t="s">
        <v>392</v>
      </c>
      <c r="C324" s="2"/>
      <c r="D324" s="2"/>
      <c r="E324" s="2"/>
      <c r="F324" s="215"/>
      <c r="G324" s="216"/>
      <c r="H324" s="216"/>
      <c r="I324" s="216"/>
      <c r="J324" s="3"/>
      <c r="K324" s="1"/>
      <c r="L324" s="1"/>
      <c r="M324" s="1">
        <v>0.5</v>
      </c>
      <c r="N324" s="1"/>
      <c r="O324" s="1"/>
      <c r="P324" s="1"/>
      <c r="Q324" s="1">
        <f t="shared" ref="Q324:Q387" si="26">SUM(K324:P324)</f>
        <v>0.5</v>
      </c>
      <c r="R324" s="16">
        <f t="shared" si="24"/>
        <v>1</v>
      </c>
      <c r="S324" s="18">
        <f t="shared" ref="S324:S387" si="27">IF(R324-R325&gt;0,1,0)</f>
        <v>0</v>
      </c>
      <c r="T324" s="18">
        <f t="shared" si="25"/>
        <v>64</v>
      </c>
      <c r="U324" s="1"/>
      <c r="V324" s="1"/>
      <c r="W324" s="1"/>
      <c r="X324" s="1"/>
      <c r="Y324" s="5"/>
    </row>
    <row r="325" spans="1:25" ht="15" customHeight="1" x14ac:dyDescent="0.2">
      <c r="A325" s="1">
        <v>326</v>
      </c>
      <c r="B325" s="22" t="s">
        <v>393</v>
      </c>
      <c r="C325" s="2"/>
      <c r="D325" s="2"/>
      <c r="E325" s="2"/>
      <c r="F325" s="215"/>
      <c r="G325" s="216"/>
      <c r="H325" s="216"/>
      <c r="I325" s="216"/>
      <c r="J325" s="3"/>
      <c r="K325" s="1"/>
      <c r="L325" s="1"/>
      <c r="M325" s="1">
        <v>0.5</v>
      </c>
      <c r="N325" s="1"/>
      <c r="O325" s="1"/>
      <c r="P325" s="1"/>
      <c r="Q325" s="1">
        <f t="shared" si="26"/>
        <v>0.5</v>
      </c>
      <c r="R325" s="16">
        <f t="shared" ref="R325:R388" si="28">IF(AND(R324&lt;3.5,R324+Q325&lt;=4.2),Q325+R324,Q325)</f>
        <v>1.5</v>
      </c>
      <c r="S325" s="18">
        <f t="shared" si="27"/>
        <v>0</v>
      </c>
      <c r="T325" s="18">
        <f t="shared" ref="T325:T388" si="29">IF(S324&lt;&gt;1,T324,T324+1)</f>
        <v>64</v>
      </c>
      <c r="U325" s="1"/>
      <c r="V325" s="1"/>
      <c r="W325" s="1"/>
      <c r="X325" s="1"/>
      <c r="Y325" s="5"/>
    </row>
    <row r="326" spans="1:25" ht="15" customHeight="1" x14ac:dyDescent="0.2">
      <c r="A326" s="1">
        <v>327</v>
      </c>
      <c r="B326" s="22" t="s">
        <v>394</v>
      </c>
      <c r="C326" s="2"/>
      <c r="D326" s="2"/>
      <c r="E326" s="2"/>
      <c r="F326" s="215"/>
      <c r="G326" s="216"/>
      <c r="H326" s="216"/>
      <c r="I326" s="216"/>
      <c r="J326" s="3"/>
      <c r="K326" s="1"/>
      <c r="L326" s="1"/>
      <c r="M326" s="1">
        <v>0.5</v>
      </c>
      <c r="N326" s="1"/>
      <c r="O326" s="1"/>
      <c r="P326" s="1"/>
      <c r="Q326" s="1">
        <f t="shared" si="26"/>
        <v>0.5</v>
      </c>
      <c r="R326" s="16">
        <f t="shared" si="28"/>
        <v>2</v>
      </c>
      <c r="S326" s="18">
        <f t="shared" si="27"/>
        <v>0</v>
      </c>
      <c r="T326" s="18">
        <f t="shared" si="29"/>
        <v>64</v>
      </c>
      <c r="U326" s="1"/>
      <c r="V326" s="1"/>
      <c r="W326" s="1"/>
      <c r="X326" s="1"/>
      <c r="Y326" s="5"/>
    </row>
    <row r="327" spans="1:25" ht="15" customHeight="1" x14ac:dyDescent="0.2">
      <c r="A327" s="1">
        <v>328</v>
      </c>
      <c r="B327" s="22" t="s">
        <v>395</v>
      </c>
      <c r="C327" s="2"/>
      <c r="D327" s="2"/>
      <c r="E327" s="2"/>
      <c r="F327" s="215"/>
      <c r="G327" s="216"/>
      <c r="H327" s="216"/>
      <c r="I327" s="216"/>
      <c r="J327" s="3"/>
      <c r="K327" s="1"/>
      <c r="L327" s="1"/>
      <c r="M327" s="1">
        <v>0.5</v>
      </c>
      <c r="N327" s="1"/>
      <c r="O327" s="1"/>
      <c r="P327" s="1"/>
      <c r="Q327" s="1">
        <f t="shared" si="26"/>
        <v>0.5</v>
      </c>
      <c r="R327" s="16">
        <f t="shared" si="28"/>
        <v>2.5</v>
      </c>
      <c r="S327" s="18">
        <f t="shared" si="27"/>
        <v>0</v>
      </c>
      <c r="T327" s="18">
        <f t="shared" si="29"/>
        <v>64</v>
      </c>
      <c r="U327" s="1"/>
      <c r="V327" s="1"/>
      <c r="W327" s="1"/>
      <c r="X327" s="1"/>
      <c r="Y327" s="5"/>
    </row>
    <row r="328" spans="1:25" ht="15" customHeight="1" x14ac:dyDescent="0.2">
      <c r="A328" s="1">
        <v>329</v>
      </c>
      <c r="B328" s="22" t="s">
        <v>396</v>
      </c>
      <c r="C328" s="2"/>
      <c r="D328" s="2"/>
      <c r="E328" s="2"/>
      <c r="F328" s="215"/>
      <c r="G328" s="216"/>
      <c r="H328" s="216"/>
      <c r="I328" s="216"/>
      <c r="J328" s="3"/>
      <c r="K328" s="1"/>
      <c r="L328" s="1"/>
      <c r="M328" s="1">
        <v>0.5</v>
      </c>
      <c r="N328" s="1"/>
      <c r="O328" s="1"/>
      <c r="P328" s="1"/>
      <c r="Q328" s="1">
        <f t="shared" si="26"/>
        <v>0.5</v>
      </c>
      <c r="R328" s="16">
        <f t="shared" si="28"/>
        <v>3</v>
      </c>
      <c r="S328" s="18">
        <f t="shared" si="27"/>
        <v>0</v>
      </c>
      <c r="T328" s="18">
        <f t="shared" si="29"/>
        <v>64</v>
      </c>
      <c r="U328" s="1"/>
      <c r="V328" s="1"/>
      <c r="W328" s="1"/>
      <c r="X328" s="1"/>
      <c r="Y328" s="5"/>
    </row>
    <row r="329" spans="1:25" ht="15" customHeight="1" x14ac:dyDescent="0.2">
      <c r="A329" s="1">
        <v>330</v>
      </c>
      <c r="B329" s="22" t="s">
        <v>397</v>
      </c>
      <c r="C329" s="2"/>
      <c r="D329" s="2"/>
      <c r="E329" s="2"/>
      <c r="F329" s="215"/>
      <c r="G329" s="216"/>
      <c r="H329" s="216"/>
      <c r="I329" s="216"/>
      <c r="J329" s="3"/>
      <c r="K329" s="1"/>
      <c r="L329" s="1"/>
      <c r="M329" s="1">
        <v>0.5</v>
      </c>
      <c r="N329" s="1"/>
      <c r="O329" s="1"/>
      <c r="P329" s="1"/>
      <c r="Q329" s="1">
        <f t="shared" si="26"/>
        <v>0.5</v>
      </c>
      <c r="R329" s="16">
        <f t="shared" si="28"/>
        <v>3.5</v>
      </c>
      <c r="S329" s="18">
        <f t="shared" si="27"/>
        <v>1</v>
      </c>
      <c r="T329" s="18">
        <f t="shared" si="29"/>
        <v>64</v>
      </c>
      <c r="U329" s="1"/>
      <c r="V329" s="1"/>
      <c r="W329" s="1"/>
      <c r="X329" s="1"/>
      <c r="Y329" s="5"/>
    </row>
    <row r="330" spans="1:25" ht="15" customHeight="1" x14ac:dyDescent="0.2">
      <c r="A330" s="1">
        <v>331</v>
      </c>
      <c r="B330" s="22" t="s">
        <v>398</v>
      </c>
      <c r="C330" s="2"/>
      <c r="D330" s="2"/>
      <c r="E330" s="2"/>
      <c r="F330" s="215"/>
      <c r="G330" s="216"/>
      <c r="H330" s="216"/>
      <c r="I330" s="216"/>
      <c r="J330" s="3"/>
      <c r="K330" s="1"/>
      <c r="L330" s="1"/>
      <c r="M330" s="1">
        <v>0.5</v>
      </c>
      <c r="N330" s="1"/>
      <c r="O330" s="1"/>
      <c r="P330" s="1"/>
      <c r="Q330" s="1">
        <f t="shared" si="26"/>
        <v>0.5</v>
      </c>
      <c r="R330" s="16">
        <f t="shared" si="28"/>
        <v>0.5</v>
      </c>
      <c r="S330" s="18">
        <f t="shared" si="27"/>
        <v>0</v>
      </c>
      <c r="T330" s="18">
        <f t="shared" si="29"/>
        <v>65</v>
      </c>
      <c r="U330" s="1"/>
      <c r="V330" s="1"/>
      <c r="W330" s="1"/>
      <c r="X330" s="1"/>
      <c r="Y330" s="5"/>
    </row>
    <row r="331" spans="1:25" ht="15.75" customHeight="1" x14ac:dyDescent="0.2">
      <c r="A331" s="1">
        <v>332</v>
      </c>
      <c r="B331" s="22" t="s">
        <v>399</v>
      </c>
      <c r="C331" s="2"/>
      <c r="D331" s="2"/>
      <c r="E331" s="2"/>
      <c r="F331" s="215"/>
      <c r="G331" s="216"/>
      <c r="H331" s="216"/>
      <c r="I331" s="216"/>
      <c r="J331" s="3"/>
      <c r="K331" s="1"/>
      <c r="L331" s="1"/>
      <c r="M331" s="1">
        <v>0.5</v>
      </c>
      <c r="N331" s="1"/>
      <c r="O331" s="1"/>
      <c r="P331" s="1"/>
      <c r="Q331" s="1">
        <f t="shared" si="26"/>
        <v>0.5</v>
      </c>
      <c r="R331" s="16">
        <f t="shared" si="28"/>
        <v>1</v>
      </c>
      <c r="S331" s="18">
        <f t="shared" si="27"/>
        <v>0</v>
      </c>
      <c r="T331" s="18">
        <f t="shared" si="29"/>
        <v>65</v>
      </c>
      <c r="U331" s="1"/>
      <c r="V331" s="1"/>
      <c r="W331" s="1"/>
      <c r="X331" s="1"/>
      <c r="Y331" s="5"/>
    </row>
    <row r="332" spans="1:25" ht="15" customHeight="1" x14ac:dyDescent="0.2">
      <c r="A332" s="1">
        <v>333</v>
      </c>
      <c r="B332" s="22" t="s">
        <v>400</v>
      </c>
      <c r="C332" s="2"/>
      <c r="D332" s="2"/>
      <c r="E332" s="2"/>
      <c r="F332" s="215"/>
      <c r="G332" s="216"/>
      <c r="H332" s="216"/>
      <c r="I332" s="216"/>
      <c r="J332" s="3"/>
      <c r="K332" s="1"/>
      <c r="L332" s="1"/>
      <c r="M332" s="1">
        <v>0.5</v>
      </c>
      <c r="N332" s="1"/>
      <c r="O332" s="1"/>
      <c r="P332" s="1"/>
      <c r="Q332" s="1">
        <f t="shared" si="26"/>
        <v>0.5</v>
      </c>
      <c r="R332" s="16">
        <f t="shared" si="28"/>
        <v>1.5</v>
      </c>
      <c r="S332" s="18">
        <f t="shared" si="27"/>
        <v>0</v>
      </c>
      <c r="T332" s="18">
        <f t="shared" si="29"/>
        <v>65</v>
      </c>
      <c r="U332" s="1"/>
      <c r="V332" s="1"/>
      <c r="W332" s="1"/>
      <c r="X332" s="1"/>
      <c r="Y332" s="5"/>
    </row>
    <row r="333" spans="1:25" ht="15" customHeight="1" x14ac:dyDescent="0.2">
      <c r="A333" s="1">
        <v>334</v>
      </c>
      <c r="B333" s="22" t="s">
        <v>401</v>
      </c>
      <c r="C333" s="2"/>
      <c r="D333" s="2"/>
      <c r="E333" s="2"/>
      <c r="F333" s="215"/>
      <c r="G333" s="216"/>
      <c r="H333" s="216"/>
      <c r="I333" s="216"/>
      <c r="J333" s="3"/>
      <c r="K333" s="1"/>
      <c r="L333" s="1"/>
      <c r="M333" s="1">
        <v>0.5</v>
      </c>
      <c r="N333" s="1"/>
      <c r="O333" s="1"/>
      <c r="P333" s="1"/>
      <c r="Q333" s="1">
        <f t="shared" si="26"/>
        <v>0.5</v>
      </c>
      <c r="R333" s="16">
        <f t="shared" si="28"/>
        <v>2</v>
      </c>
      <c r="S333" s="18">
        <f t="shared" si="27"/>
        <v>0</v>
      </c>
      <c r="T333" s="18">
        <f t="shared" si="29"/>
        <v>65</v>
      </c>
      <c r="U333" s="1"/>
      <c r="V333" s="1"/>
      <c r="W333" s="1"/>
      <c r="X333" s="1"/>
      <c r="Y333" s="5"/>
    </row>
    <row r="334" spans="1:25" ht="15" customHeight="1" x14ac:dyDescent="0.2">
      <c r="A334" s="1">
        <v>335</v>
      </c>
      <c r="B334" s="22" t="s">
        <v>402</v>
      </c>
      <c r="C334" s="2"/>
      <c r="D334" s="2"/>
      <c r="E334" s="2"/>
      <c r="F334" s="215"/>
      <c r="G334" s="216"/>
      <c r="H334" s="216"/>
      <c r="I334" s="216"/>
      <c r="J334" s="3"/>
      <c r="K334" s="1"/>
      <c r="L334" s="1"/>
      <c r="M334" s="1">
        <v>0.5</v>
      </c>
      <c r="N334" s="1"/>
      <c r="O334" s="1"/>
      <c r="P334" s="1"/>
      <c r="Q334" s="1">
        <f t="shared" si="26"/>
        <v>0.5</v>
      </c>
      <c r="R334" s="16">
        <f t="shared" si="28"/>
        <v>2.5</v>
      </c>
      <c r="S334" s="18">
        <f t="shared" si="27"/>
        <v>0</v>
      </c>
      <c r="T334" s="18">
        <f t="shared" si="29"/>
        <v>65</v>
      </c>
      <c r="U334" s="1"/>
      <c r="V334" s="1"/>
      <c r="W334" s="1"/>
      <c r="X334" s="1"/>
    </row>
    <row r="335" spans="1:25" ht="15" customHeight="1" x14ac:dyDescent="0.2">
      <c r="A335" s="1">
        <v>336</v>
      </c>
      <c r="B335" s="22" t="s">
        <v>403</v>
      </c>
      <c r="C335" s="2"/>
      <c r="D335" s="2"/>
      <c r="E335" s="2"/>
      <c r="F335" s="215"/>
      <c r="G335" s="216"/>
      <c r="H335" s="216"/>
      <c r="I335" s="216"/>
      <c r="J335" s="3"/>
      <c r="K335" s="1"/>
      <c r="L335" s="1"/>
      <c r="M335" s="1">
        <v>0.5</v>
      </c>
      <c r="N335" s="1"/>
      <c r="O335" s="1"/>
      <c r="P335" s="1"/>
      <c r="Q335" s="1">
        <f t="shared" si="26"/>
        <v>0.5</v>
      </c>
      <c r="R335" s="16">
        <f t="shared" si="28"/>
        <v>3</v>
      </c>
      <c r="S335" s="18">
        <f t="shared" si="27"/>
        <v>0</v>
      </c>
      <c r="T335" s="18">
        <f t="shared" si="29"/>
        <v>65</v>
      </c>
      <c r="U335" s="1"/>
      <c r="V335" s="1"/>
      <c r="W335" s="1"/>
      <c r="X335" s="1"/>
    </row>
    <row r="336" spans="1:25" ht="15" customHeight="1" x14ac:dyDescent="0.2">
      <c r="A336" s="1">
        <v>337</v>
      </c>
      <c r="B336" s="22" t="s">
        <v>404</v>
      </c>
      <c r="C336" s="2"/>
      <c r="D336" s="2"/>
      <c r="E336" s="2"/>
      <c r="F336" s="215"/>
      <c r="G336" s="216"/>
      <c r="H336" s="216"/>
      <c r="I336" s="216"/>
      <c r="J336" s="3"/>
      <c r="K336" s="1"/>
      <c r="L336" s="1"/>
      <c r="M336" s="1">
        <v>0.5</v>
      </c>
      <c r="N336" s="1"/>
      <c r="O336" s="1"/>
      <c r="P336" s="1"/>
      <c r="Q336" s="1">
        <f t="shared" si="26"/>
        <v>0.5</v>
      </c>
      <c r="R336" s="16">
        <f t="shared" si="28"/>
        <v>3.5</v>
      </c>
      <c r="S336" s="18">
        <f t="shared" si="27"/>
        <v>1</v>
      </c>
      <c r="T336" s="18">
        <f t="shared" si="29"/>
        <v>65</v>
      </c>
      <c r="U336" s="1"/>
      <c r="V336" s="1"/>
      <c r="W336" s="1"/>
      <c r="X336" s="1"/>
    </row>
    <row r="337" spans="1:26" ht="15" customHeight="1" x14ac:dyDescent="0.2">
      <c r="A337" s="1">
        <v>338</v>
      </c>
      <c r="B337" s="22" t="s">
        <v>405</v>
      </c>
      <c r="C337" s="2"/>
      <c r="D337" s="2"/>
      <c r="E337" s="2"/>
      <c r="F337" s="215"/>
      <c r="G337" s="216"/>
      <c r="H337" s="216"/>
      <c r="I337" s="216"/>
      <c r="J337" s="3"/>
      <c r="K337" s="1"/>
      <c r="L337" s="1"/>
      <c r="M337" s="1">
        <v>0.5</v>
      </c>
      <c r="N337" s="1"/>
      <c r="O337" s="1"/>
      <c r="P337" s="1"/>
      <c r="Q337" s="1">
        <f t="shared" si="26"/>
        <v>0.5</v>
      </c>
      <c r="R337" s="16">
        <f t="shared" si="28"/>
        <v>0.5</v>
      </c>
      <c r="S337" s="18">
        <f t="shared" si="27"/>
        <v>0</v>
      </c>
      <c r="T337" s="18">
        <f t="shared" si="29"/>
        <v>66</v>
      </c>
      <c r="U337" s="1"/>
      <c r="V337" s="1"/>
      <c r="W337" s="1"/>
      <c r="X337" s="1"/>
    </row>
    <row r="338" spans="1:26" ht="15" customHeight="1" x14ac:dyDescent="0.2">
      <c r="A338" s="1">
        <v>339</v>
      </c>
      <c r="B338" s="22" t="s">
        <v>406</v>
      </c>
      <c r="C338" s="2"/>
      <c r="D338" s="2"/>
      <c r="E338" s="2"/>
      <c r="F338" s="215"/>
      <c r="G338" s="216"/>
      <c r="H338" s="216"/>
      <c r="I338" s="216"/>
      <c r="J338" s="3"/>
      <c r="K338" s="1"/>
      <c r="L338" s="1"/>
      <c r="M338" s="1">
        <v>0.5</v>
      </c>
      <c r="N338" s="1"/>
      <c r="O338" s="1"/>
      <c r="P338" s="1"/>
      <c r="Q338" s="1">
        <f t="shared" si="26"/>
        <v>0.5</v>
      </c>
      <c r="R338" s="16">
        <f t="shared" si="28"/>
        <v>1</v>
      </c>
      <c r="S338" s="18">
        <f t="shared" si="27"/>
        <v>0</v>
      </c>
      <c r="T338" s="18">
        <f t="shared" si="29"/>
        <v>66</v>
      </c>
      <c r="U338" s="1"/>
      <c r="V338" s="1"/>
      <c r="W338" s="1"/>
      <c r="X338" s="1"/>
    </row>
    <row r="339" spans="1:26" ht="15.75" customHeight="1" x14ac:dyDescent="0.2">
      <c r="A339" s="1">
        <v>340</v>
      </c>
      <c r="B339" s="22" t="s">
        <v>407</v>
      </c>
      <c r="C339" s="2"/>
      <c r="D339" s="2"/>
      <c r="E339" s="2"/>
      <c r="F339" s="215"/>
      <c r="G339" s="216"/>
      <c r="H339" s="216"/>
      <c r="I339" s="216"/>
      <c r="J339" s="3"/>
      <c r="K339" s="1"/>
      <c r="L339" s="1"/>
      <c r="M339" s="1">
        <v>0.5</v>
      </c>
      <c r="N339" s="1"/>
      <c r="O339" s="1"/>
      <c r="P339" s="1"/>
      <c r="Q339" s="1">
        <f t="shared" si="26"/>
        <v>0.5</v>
      </c>
      <c r="R339" s="16">
        <f t="shared" si="28"/>
        <v>1.5</v>
      </c>
      <c r="S339" s="18">
        <f t="shared" si="27"/>
        <v>0</v>
      </c>
      <c r="T339" s="18">
        <f t="shared" si="29"/>
        <v>66</v>
      </c>
      <c r="U339" s="1"/>
      <c r="V339" s="1"/>
      <c r="W339" s="1"/>
      <c r="X339" s="1"/>
      <c r="Z339" s="5">
        <v>2</v>
      </c>
    </row>
    <row r="340" spans="1:26" ht="15" customHeight="1" x14ac:dyDescent="0.2">
      <c r="A340" s="1">
        <v>341</v>
      </c>
      <c r="B340" s="22" t="s">
        <v>409</v>
      </c>
      <c r="C340" s="2"/>
      <c r="D340" s="2"/>
      <c r="E340" s="2"/>
      <c r="F340" s="215"/>
      <c r="G340" s="216"/>
      <c r="H340" s="216"/>
      <c r="I340" s="216"/>
      <c r="J340" s="3"/>
      <c r="K340" s="1"/>
      <c r="L340" s="1"/>
      <c r="M340" s="1">
        <v>0.5</v>
      </c>
      <c r="N340" s="1"/>
      <c r="O340" s="1"/>
      <c r="P340" s="1"/>
      <c r="Q340" s="1">
        <f t="shared" si="26"/>
        <v>0.5</v>
      </c>
      <c r="R340" s="16">
        <f t="shared" si="28"/>
        <v>2</v>
      </c>
      <c r="S340" s="18">
        <f t="shared" si="27"/>
        <v>0</v>
      </c>
      <c r="T340" s="18">
        <f t="shared" si="29"/>
        <v>66</v>
      </c>
      <c r="U340" s="1"/>
      <c r="V340" s="1"/>
      <c r="W340" s="1"/>
      <c r="X340" s="1"/>
    </row>
    <row r="341" spans="1:26" ht="15" customHeight="1" x14ac:dyDescent="0.2">
      <c r="A341" s="1">
        <v>342</v>
      </c>
      <c r="B341" s="22" t="s">
        <v>410</v>
      </c>
      <c r="C341" s="2"/>
      <c r="D341" s="2"/>
      <c r="E341" s="2"/>
      <c r="F341" s="215"/>
      <c r="G341" s="216"/>
      <c r="H341" s="216"/>
      <c r="I341" s="216"/>
      <c r="J341" s="3"/>
      <c r="K341" s="1"/>
      <c r="L341" s="1"/>
      <c r="M341" s="1">
        <v>0.5</v>
      </c>
      <c r="N341" s="1"/>
      <c r="O341" s="1"/>
      <c r="P341" s="1"/>
      <c r="Q341" s="1">
        <f t="shared" si="26"/>
        <v>0.5</v>
      </c>
      <c r="R341" s="16">
        <f t="shared" si="28"/>
        <v>2.5</v>
      </c>
      <c r="S341" s="18">
        <f t="shared" si="27"/>
        <v>0</v>
      </c>
      <c r="T341" s="18">
        <f t="shared" si="29"/>
        <v>66</v>
      </c>
      <c r="U341" s="1"/>
      <c r="V341" s="1"/>
      <c r="W341" s="1"/>
      <c r="X341" s="1"/>
    </row>
    <row r="342" spans="1:26" ht="15" customHeight="1" x14ac:dyDescent="0.2">
      <c r="A342" s="1">
        <v>343</v>
      </c>
      <c r="B342" s="22" t="s">
        <v>411</v>
      </c>
      <c r="C342" s="2"/>
      <c r="D342" s="2"/>
      <c r="E342" s="2"/>
      <c r="F342" s="215"/>
      <c r="G342" s="216"/>
      <c r="H342" s="216"/>
      <c r="I342" s="216"/>
      <c r="J342" s="3"/>
      <c r="K342" s="1"/>
      <c r="L342" s="1"/>
      <c r="M342" s="1">
        <v>0.5</v>
      </c>
      <c r="N342" s="1"/>
      <c r="O342" s="1"/>
      <c r="P342" s="1"/>
      <c r="Q342" s="1">
        <f t="shared" si="26"/>
        <v>0.5</v>
      </c>
      <c r="R342" s="16">
        <f t="shared" si="28"/>
        <v>3</v>
      </c>
      <c r="S342" s="18">
        <f t="shared" si="27"/>
        <v>0</v>
      </c>
      <c r="T342" s="18">
        <f t="shared" si="29"/>
        <v>66</v>
      </c>
      <c r="U342" s="1"/>
      <c r="V342" s="1"/>
      <c r="W342" s="1"/>
      <c r="X342" s="1"/>
    </row>
    <row r="343" spans="1:26" ht="15" customHeight="1" x14ac:dyDescent="0.2">
      <c r="A343" s="1">
        <v>344</v>
      </c>
      <c r="B343" s="22" t="s">
        <v>412</v>
      </c>
      <c r="C343" s="2"/>
      <c r="D343" s="2"/>
      <c r="E343" s="2"/>
      <c r="F343" s="215"/>
      <c r="G343" s="216"/>
      <c r="H343" s="216"/>
      <c r="I343" s="216"/>
      <c r="J343" s="3"/>
      <c r="K343" s="1"/>
      <c r="L343" s="1"/>
      <c r="M343" s="1">
        <v>0.5</v>
      </c>
      <c r="N343" s="1"/>
      <c r="O343" s="1"/>
      <c r="P343" s="1"/>
      <c r="Q343" s="1">
        <f t="shared" si="26"/>
        <v>0.5</v>
      </c>
      <c r="R343" s="16">
        <f t="shared" si="28"/>
        <v>3.5</v>
      </c>
      <c r="S343" s="18">
        <f t="shared" si="27"/>
        <v>1</v>
      </c>
      <c r="T343" s="18">
        <f t="shared" si="29"/>
        <v>66</v>
      </c>
      <c r="U343" s="1"/>
      <c r="V343" s="1"/>
      <c r="W343" s="1"/>
      <c r="X343" s="1"/>
    </row>
    <row r="344" spans="1:26" ht="15" customHeight="1" x14ac:dyDescent="0.2">
      <c r="A344" s="1">
        <v>345</v>
      </c>
      <c r="B344" s="22" t="s">
        <v>413</v>
      </c>
      <c r="C344" s="2"/>
      <c r="D344" s="2"/>
      <c r="E344" s="2"/>
      <c r="F344" s="215"/>
      <c r="G344" s="216"/>
      <c r="H344" s="216"/>
      <c r="I344" s="216"/>
      <c r="J344" s="3"/>
      <c r="K344" s="1"/>
      <c r="L344" s="1"/>
      <c r="M344" s="1">
        <v>0.5</v>
      </c>
      <c r="N344" s="1"/>
      <c r="O344" s="1"/>
      <c r="P344" s="1"/>
      <c r="Q344" s="1">
        <f t="shared" si="26"/>
        <v>0.5</v>
      </c>
      <c r="R344" s="16">
        <f t="shared" si="28"/>
        <v>0.5</v>
      </c>
      <c r="S344" s="18">
        <f t="shared" si="27"/>
        <v>0</v>
      </c>
      <c r="T344" s="18">
        <f t="shared" si="29"/>
        <v>67</v>
      </c>
      <c r="U344" s="1"/>
      <c r="V344" s="1"/>
      <c r="W344" s="1"/>
      <c r="X344" s="1"/>
    </row>
    <row r="345" spans="1:26" ht="15" customHeight="1" x14ac:dyDescent="0.2">
      <c r="A345" s="1">
        <v>346</v>
      </c>
      <c r="B345" s="22" t="s">
        <v>415</v>
      </c>
      <c r="C345" s="2"/>
      <c r="D345" s="2"/>
      <c r="E345" s="2"/>
      <c r="F345" s="215"/>
      <c r="G345" s="216"/>
      <c r="H345" s="216"/>
      <c r="I345" s="216"/>
      <c r="J345" s="3"/>
      <c r="K345" s="1"/>
      <c r="L345" s="1"/>
      <c r="M345" s="1">
        <v>0.5</v>
      </c>
      <c r="N345" s="1"/>
      <c r="O345" s="1"/>
      <c r="P345" s="1"/>
      <c r="Q345" s="1">
        <f t="shared" si="26"/>
        <v>0.5</v>
      </c>
      <c r="R345" s="16">
        <f t="shared" si="28"/>
        <v>1</v>
      </c>
      <c r="S345" s="18">
        <f t="shared" si="27"/>
        <v>0</v>
      </c>
      <c r="T345" s="18">
        <f t="shared" si="29"/>
        <v>67</v>
      </c>
      <c r="U345" s="1"/>
      <c r="V345" s="1"/>
      <c r="W345" s="1"/>
      <c r="X345" s="1"/>
    </row>
    <row r="346" spans="1:26" ht="15" customHeight="1" x14ac:dyDescent="0.2">
      <c r="A346" s="1">
        <v>347</v>
      </c>
      <c r="B346" s="22" t="s">
        <v>417</v>
      </c>
      <c r="C346" s="2"/>
      <c r="D346" s="2"/>
      <c r="E346" s="2"/>
      <c r="F346" s="215"/>
      <c r="G346" s="216"/>
      <c r="H346" s="216"/>
      <c r="I346" s="216"/>
      <c r="J346" s="3"/>
      <c r="K346" s="1"/>
      <c r="L346" s="1"/>
      <c r="M346" s="1">
        <v>0.5</v>
      </c>
      <c r="N346" s="1"/>
      <c r="O346" s="1"/>
      <c r="P346" s="1"/>
      <c r="Q346" s="1">
        <f t="shared" si="26"/>
        <v>0.5</v>
      </c>
      <c r="R346" s="16">
        <f t="shared" si="28"/>
        <v>1.5</v>
      </c>
      <c r="S346" s="18">
        <f t="shared" si="27"/>
        <v>0</v>
      </c>
      <c r="T346" s="18">
        <f t="shared" si="29"/>
        <v>67</v>
      </c>
      <c r="U346" s="1"/>
      <c r="V346" s="1"/>
      <c r="W346" s="1"/>
      <c r="X346" s="1"/>
    </row>
    <row r="347" spans="1:26" ht="15" customHeight="1" x14ac:dyDescent="0.2">
      <c r="A347" s="1">
        <v>348</v>
      </c>
      <c r="B347" s="22" t="s">
        <v>464</v>
      </c>
      <c r="C347" s="2"/>
      <c r="D347" s="2"/>
      <c r="E347" s="2"/>
      <c r="F347" s="215"/>
      <c r="G347" s="216"/>
      <c r="H347" s="216"/>
      <c r="I347" s="216"/>
      <c r="J347" s="3"/>
      <c r="K347" s="1"/>
      <c r="L347" s="1"/>
      <c r="M347" s="1">
        <v>0.5</v>
      </c>
      <c r="N347" s="1"/>
      <c r="O347" s="1"/>
      <c r="P347" s="1"/>
      <c r="Q347" s="1">
        <f t="shared" si="26"/>
        <v>0.5</v>
      </c>
      <c r="R347" s="16">
        <f t="shared" si="28"/>
        <v>2</v>
      </c>
      <c r="S347" s="18">
        <f t="shared" si="27"/>
        <v>0</v>
      </c>
      <c r="T347" s="18">
        <f t="shared" si="29"/>
        <v>67</v>
      </c>
      <c r="U347" s="1"/>
      <c r="V347" s="1"/>
      <c r="W347" s="1"/>
      <c r="X347" s="1"/>
    </row>
    <row r="348" spans="1:26" ht="15" customHeight="1" x14ac:dyDescent="0.2">
      <c r="A348" s="1">
        <v>349</v>
      </c>
      <c r="B348" s="22" t="s">
        <v>30</v>
      </c>
      <c r="C348" s="2"/>
      <c r="D348" s="2"/>
      <c r="E348" s="2"/>
      <c r="F348" s="215"/>
      <c r="G348" s="216"/>
      <c r="H348" s="216"/>
      <c r="I348" s="216"/>
      <c r="J348" s="3"/>
      <c r="K348" s="1"/>
      <c r="L348" s="1"/>
      <c r="M348" s="1">
        <v>0.5</v>
      </c>
      <c r="N348" s="1"/>
      <c r="O348" s="1"/>
      <c r="P348" s="1"/>
      <c r="Q348" s="1">
        <f t="shared" si="26"/>
        <v>0.5</v>
      </c>
      <c r="R348" s="16">
        <f t="shared" si="28"/>
        <v>2.5</v>
      </c>
      <c r="S348" s="18">
        <f t="shared" si="27"/>
        <v>0</v>
      </c>
      <c r="T348" s="18">
        <f t="shared" si="29"/>
        <v>67</v>
      </c>
      <c r="U348" s="1"/>
      <c r="V348" s="1"/>
      <c r="W348" s="1"/>
      <c r="X348" s="1"/>
    </row>
    <row r="349" spans="1:26" ht="15" customHeight="1" x14ac:dyDescent="0.2">
      <c r="A349" s="1">
        <v>350</v>
      </c>
      <c r="B349" s="22" t="s">
        <v>351</v>
      </c>
      <c r="C349" s="2"/>
      <c r="D349" s="2"/>
      <c r="E349" s="2"/>
      <c r="F349" s="215"/>
      <c r="G349" s="216"/>
      <c r="H349" s="216"/>
      <c r="I349" s="216"/>
      <c r="J349" s="3"/>
      <c r="K349" s="1"/>
      <c r="L349" s="1"/>
      <c r="M349" s="1">
        <v>0.5</v>
      </c>
      <c r="N349" s="1"/>
      <c r="O349" s="1"/>
      <c r="P349" s="1"/>
      <c r="Q349" s="1">
        <f t="shared" si="26"/>
        <v>0.5</v>
      </c>
      <c r="R349" s="16">
        <f t="shared" si="28"/>
        <v>3</v>
      </c>
      <c r="S349" s="18">
        <f t="shared" si="27"/>
        <v>0</v>
      </c>
      <c r="T349" s="18">
        <f t="shared" si="29"/>
        <v>67</v>
      </c>
      <c r="U349" s="1"/>
      <c r="V349" s="1"/>
      <c r="W349" s="1"/>
      <c r="X349" s="1"/>
    </row>
    <row r="350" spans="1:26" ht="15" customHeight="1" x14ac:dyDescent="0.2">
      <c r="A350" s="1">
        <v>351</v>
      </c>
      <c r="B350" s="22" t="s">
        <v>352</v>
      </c>
      <c r="C350" s="2"/>
      <c r="D350" s="2"/>
      <c r="E350" s="2"/>
      <c r="F350" s="215"/>
      <c r="G350" s="216"/>
      <c r="H350" s="216"/>
      <c r="I350" s="216"/>
      <c r="J350" s="3"/>
      <c r="K350" s="1"/>
      <c r="L350" s="1"/>
      <c r="M350" s="1">
        <v>0.5</v>
      </c>
      <c r="N350" s="1"/>
      <c r="O350" s="1"/>
      <c r="P350" s="1"/>
      <c r="Q350" s="1">
        <f t="shared" si="26"/>
        <v>0.5</v>
      </c>
      <c r="R350" s="16">
        <f t="shared" si="28"/>
        <v>3.5</v>
      </c>
      <c r="S350" s="18">
        <f t="shared" si="27"/>
        <v>1</v>
      </c>
      <c r="T350" s="18">
        <f t="shared" si="29"/>
        <v>67</v>
      </c>
      <c r="U350" s="1"/>
      <c r="V350" s="1"/>
      <c r="W350" s="1"/>
      <c r="X350" s="1"/>
      <c r="Y350" s="5"/>
    </row>
    <row r="351" spans="1:26" ht="15" customHeight="1" x14ac:dyDescent="0.2">
      <c r="A351" s="1">
        <v>352</v>
      </c>
      <c r="B351" s="22" t="s">
        <v>371</v>
      </c>
      <c r="C351" s="2"/>
      <c r="D351" s="2"/>
      <c r="E351" s="2"/>
      <c r="F351" s="215"/>
      <c r="G351" s="216"/>
      <c r="H351" s="216"/>
      <c r="I351" s="216"/>
      <c r="J351" s="3"/>
      <c r="K351" s="1"/>
      <c r="L351" s="1"/>
      <c r="M351" s="1">
        <v>0.5</v>
      </c>
      <c r="N351" s="1"/>
      <c r="O351" s="1"/>
      <c r="P351" s="1"/>
      <c r="Q351" s="1">
        <f t="shared" si="26"/>
        <v>0.5</v>
      </c>
      <c r="R351" s="16">
        <f t="shared" si="28"/>
        <v>0.5</v>
      </c>
      <c r="S351" s="18">
        <f t="shared" si="27"/>
        <v>0</v>
      </c>
      <c r="T351" s="18">
        <f t="shared" si="29"/>
        <v>68</v>
      </c>
      <c r="U351" s="1"/>
      <c r="V351" s="1"/>
      <c r="W351" s="1"/>
      <c r="X351" s="1"/>
      <c r="Y351" s="5"/>
    </row>
    <row r="352" spans="1:26" ht="15" customHeight="1" x14ac:dyDescent="0.2">
      <c r="A352" s="1">
        <v>353</v>
      </c>
      <c r="B352" s="22" t="s">
        <v>372</v>
      </c>
      <c r="C352" s="2"/>
      <c r="D352" s="2"/>
      <c r="E352" s="2"/>
      <c r="F352" s="215"/>
      <c r="G352" s="216"/>
      <c r="H352" s="216"/>
      <c r="I352" s="216"/>
      <c r="J352" s="3"/>
      <c r="K352" s="1"/>
      <c r="L352" s="1"/>
      <c r="M352" s="1">
        <v>0.5</v>
      </c>
      <c r="N352" s="1"/>
      <c r="O352" s="1"/>
      <c r="P352" s="1"/>
      <c r="Q352" s="1">
        <f t="shared" si="26"/>
        <v>0.5</v>
      </c>
      <c r="R352" s="16">
        <f t="shared" si="28"/>
        <v>1</v>
      </c>
      <c r="S352" s="18">
        <f t="shared" si="27"/>
        <v>0</v>
      </c>
      <c r="T352" s="18">
        <f t="shared" si="29"/>
        <v>68</v>
      </c>
      <c r="U352" s="1"/>
      <c r="V352" s="1"/>
      <c r="W352" s="1"/>
      <c r="X352" s="1"/>
      <c r="Y352" s="5"/>
    </row>
    <row r="353" spans="1:25" ht="15" customHeight="1" x14ac:dyDescent="0.2">
      <c r="A353" s="1">
        <v>354</v>
      </c>
      <c r="B353" s="22" t="s">
        <v>373</v>
      </c>
      <c r="C353" s="2"/>
      <c r="D353" s="2"/>
      <c r="E353" s="2"/>
      <c r="F353" s="215"/>
      <c r="G353" s="216"/>
      <c r="H353" s="216"/>
      <c r="I353" s="216"/>
      <c r="J353" s="3"/>
      <c r="K353" s="1"/>
      <c r="L353" s="1"/>
      <c r="M353" s="1">
        <v>0.5</v>
      </c>
      <c r="N353" s="1"/>
      <c r="O353" s="1"/>
      <c r="P353" s="1"/>
      <c r="Q353" s="1">
        <f t="shared" si="26"/>
        <v>0.5</v>
      </c>
      <c r="R353" s="16">
        <f t="shared" si="28"/>
        <v>1.5</v>
      </c>
      <c r="S353" s="18">
        <f t="shared" si="27"/>
        <v>0</v>
      </c>
      <c r="T353" s="18">
        <f t="shared" si="29"/>
        <v>68</v>
      </c>
      <c r="U353" s="1"/>
      <c r="V353" s="1"/>
      <c r="W353" s="1"/>
      <c r="X353" s="1"/>
      <c r="Y353" s="5"/>
    </row>
    <row r="354" spans="1:25" ht="15" customHeight="1" x14ac:dyDescent="0.2">
      <c r="A354" s="1">
        <v>355</v>
      </c>
      <c r="B354" s="22" t="s">
        <v>375</v>
      </c>
      <c r="C354" s="2"/>
      <c r="D354" s="2"/>
      <c r="E354" s="2"/>
      <c r="F354" s="215"/>
      <c r="G354" s="216"/>
      <c r="H354" s="216"/>
      <c r="I354" s="216"/>
      <c r="J354" s="3"/>
      <c r="K354" s="1"/>
      <c r="L354" s="1"/>
      <c r="M354" s="1">
        <v>0.5</v>
      </c>
      <c r="N354" s="1"/>
      <c r="O354" s="1"/>
      <c r="P354" s="1"/>
      <c r="Q354" s="1">
        <f t="shared" si="26"/>
        <v>0.5</v>
      </c>
      <c r="R354" s="16">
        <f t="shared" si="28"/>
        <v>2</v>
      </c>
      <c r="S354" s="18">
        <f t="shared" si="27"/>
        <v>0</v>
      </c>
      <c r="T354" s="18">
        <f t="shared" si="29"/>
        <v>68</v>
      </c>
      <c r="U354" s="1"/>
      <c r="V354" s="1"/>
      <c r="W354" s="1"/>
      <c r="X354" s="1"/>
      <c r="Y354" s="5"/>
    </row>
    <row r="355" spans="1:25" ht="15.75" customHeight="1" x14ac:dyDescent="0.2">
      <c r="A355" s="1">
        <v>356</v>
      </c>
      <c r="B355" s="22" t="s">
        <v>376</v>
      </c>
      <c r="C355" s="2"/>
      <c r="D355" s="2"/>
      <c r="E355" s="2"/>
      <c r="F355" s="215"/>
      <c r="G355" s="216"/>
      <c r="H355" s="216"/>
      <c r="I355" s="216"/>
      <c r="J355" s="3"/>
      <c r="K355" s="1"/>
      <c r="L355" s="1"/>
      <c r="M355" s="1">
        <v>0.5</v>
      </c>
      <c r="N355" s="1"/>
      <c r="O355" s="1"/>
      <c r="P355" s="1"/>
      <c r="Q355" s="1">
        <f t="shared" si="26"/>
        <v>0.5</v>
      </c>
      <c r="R355" s="16">
        <f t="shared" si="28"/>
        <v>2.5</v>
      </c>
      <c r="S355" s="18">
        <f t="shared" si="27"/>
        <v>0</v>
      </c>
      <c r="T355" s="18">
        <f t="shared" si="29"/>
        <v>68</v>
      </c>
      <c r="U355" s="1"/>
      <c r="V355" s="1"/>
      <c r="W355" s="1"/>
      <c r="X355" s="1"/>
      <c r="Y355" s="5"/>
    </row>
    <row r="356" spans="1:25" ht="15" customHeight="1" x14ac:dyDescent="0.2">
      <c r="A356" s="1">
        <v>357</v>
      </c>
      <c r="B356" s="22" t="s">
        <v>377</v>
      </c>
      <c r="C356" s="2"/>
      <c r="D356" s="2"/>
      <c r="E356" s="2"/>
      <c r="F356" s="215"/>
      <c r="G356" s="216"/>
      <c r="H356" s="216"/>
      <c r="I356" s="216"/>
      <c r="J356" s="3"/>
      <c r="K356" s="1"/>
      <c r="L356" s="1"/>
      <c r="M356" s="1">
        <v>0.5</v>
      </c>
      <c r="N356" s="1"/>
      <c r="O356" s="1"/>
      <c r="P356" s="1"/>
      <c r="Q356" s="1">
        <f t="shared" si="26"/>
        <v>0.5</v>
      </c>
      <c r="R356" s="16">
        <f t="shared" si="28"/>
        <v>3</v>
      </c>
      <c r="S356" s="18">
        <f t="shared" si="27"/>
        <v>0</v>
      </c>
      <c r="T356" s="18">
        <f t="shared" si="29"/>
        <v>68</v>
      </c>
      <c r="U356" s="1"/>
      <c r="V356" s="1"/>
      <c r="W356" s="1"/>
      <c r="X356" s="1"/>
      <c r="Y356" s="5"/>
    </row>
    <row r="357" spans="1:25" ht="15" customHeight="1" x14ac:dyDescent="0.2">
      <c r="A357" s="1">
        <v>358</v>
      </c>
      <c r="B357" s="22" t="s">
        <v>378</v>
      </c>
      <c r="C357" s="2"/>
      <c r="D357" s="2"/>
      <c r="E357" s="2"/>
      <c r="F357" s="215"/>
      <c r="G357" s="216"/>
      <c r="H357" s="216"/>
      <c r="I357" s="216"/>
      <c r="J357" s="3"/>
      <c r="K357" s="1"/>
      <c r="L357" s="1"/>
      <c r="M357" s="1">
        <v>0.5</v>
      </c>
      <c r="N357" s="1"/>
      <c r="O357" s="1"/>
      <c r="P357" s="1"/>
      <c r="Q357" s="1">
        <f t="shared" si="26"/>
        <v>0.5</v>
      </c>
      <c r="R357" s="16">
        <f t="shared" si="28"/>
        <v>3.5</v>
      </c>
      <c r="S357" s="18">
        <f t="shared" si="27"/>
        <v>1</v>
      </c>
      <c r="T357" s="18">
        <f t="shared" si="29"/>
        <v>68</v>
      </c>
      <c r="U357" s="1"/>
      <c r="V357" s="1"/>
      <c r="W357" s="1"/>
      <c r="X357" s="1"/>
      <c r="Y357" s="5"/>
    </row>
    <row r="358" spans="1:25" ht="15" customHeight="1" x14ac:dyDescent="0.2">
      <c r="A358" s="1">
        <v>359</v>
      </c>
      <c r="B358" s="22" t="s">
        <v>379</v>
      </c>
      <c r="C358" s="2"/>
      <c r="D358" s="2"/>
      <c r="E358" s="2"/>
      <c r="F358" s="215"/>
      <c r="G358" s="216"/>
      <c r="H358" s="216"/>
      <c r="I358" s="216"/>
      <c r="J358" s="3"/>
      <c r="K358" s="1"/>
      <c r="L358" s="1"/>
      <c r="M358" s="1">
        <v>0.5</v>
      </c>
      <c r="N358" s="1"/>
      <c r="O358" s="1"/>
      <c r="P358" s="1"/>
      <c r="Q358" s="1">
        <f t="shared" si="26"/>
        <v>0.5</v>
      </c>
      <c r="R358" s="16">
        <f t="shared" si="28"/>
        <v>0.5</v>
      </c>
      <c r="S358" s="18">
        <f t="shared" si="27"/>
        <v>0</v>
      </c>
      <c r="T358" s="18">
        <f t="shared" si="29"/>
        <v>69</v>
      </c>
      <c r="U358" s="1"/>
      <c r="V358" s="1"/>
      <c r="W358" s="1"/>
      <c r="X358" s="1"/>
      <c r="Y358" s="5"/>
    </row>
    <row r="359" spans="1:25" ht="15" customHeight="1" x14ac:dyDescent="0.2">
      <c r="A359" s="1">
        <v>360</v>
      </c>
      <c r="B359" s="22" t="s">
        <v>380</v>
      </c>
      <c r="C359" s="2"/>
      <c r="D359" s="2"/>
      <c r="E359" s="2"/>
      <c r="F359" s="215"/>
      <c r="G359" s="216"/>
      <c r="H359" s="216"/>
      <c r="I359" s="216"/>
      <c r="J359" s="3"/>
      <c r="K359" s="1"/>
      <c r="L359" s="1"/>
      <c r="M359" s="1">
        <v>0.5</v>
      </c>
      <c r="N359" s="1"/>
      <c r="O359" s="1"/>
      <c r="P359" s="1"/>
      <c r="Q359" s="1">
        <f t="shared" si="26"/>
        <v>0.5</v>
      </c>
      <c r="R359" s="16">
        <f t="shared" si="28"/>
        <v>1</v>
      </c>
      <c r="S359" s="18">
        <f t="shared" si="27"/>
        <v>0</v>
      </c>
      <c r="T359" s="18">
        <f t="shared" si="29"/>
        <v>69</v>
      </c>
      <c r="U359" s="1"/>
      <c r="V359" s="1"/>
      <c r="W359" s="1"/>
      <c r="X359" s="1"/>
      <c r="Y359" s="5"/>
    </row>
    <row r="360" spans="1:25" ht="15" customHeight="1" x14ac:dyDescent="0.2">
      <c r="A360" s="1">
        <v>361</v>
      </c>
      <c r="B360" s="22" t="s">
        <v>381</v>
      </c>
      <c r="C360" s="2"/>
      <c r="D360" s="2"/>
      <c r="E360" s="2"/>
      <c r="F360" s="215"/>
      <c r="G360" s="216"/>
      <c r="H360" s="216"/>
      <c r="I360" s="216"/>
      <c r="J360" s="3"/>
      <c r="K360" s="1"/>
      <c r="L360" s="1"/>
      <c r="M360" s="1">
        <v>0.5</v>
      </c>
      <c r="N360" s="1"/>
      <c r="O360" s="1"/>
      <c r="P360" s="1"/>
      <c r="Q360" s="1">
        <f t="shared" si="26"/>
        <v>0.5</v>
      </c>
      <c r="R360" s="16">
        <f t="shared" si="28"/>
        <v>1.5</v>
      </c>
      <c r="S360" s="18">
        <f t="shared" si="27"/>
        <v>0</v>
      </c>
      <c r="T360" s="18">
        <f t="shared" si="29"/>
        <v>69</v>
      </c>
      <c r="U360" s="1"/>
      <c r="V360" s="1"/>
      <c r="W360" s="1"/>
      <c r="X360" s="1"/>
      <c r="Y360" s="5"/>
    </row>
    <row r="361" spans="1:25" ht="15" customHeight="1" x14ac:dyDescent="0.2">
      <c r="A361" s="1">
        <v>362</v>
      </c>
      <c r="B361" s="22" t="s">
        <v>382</v>
      </c>
      <c r="C361" s="2"/>
      <c r="D361" s="2"/>
      <c r="E361" s="2"/>
      <c r="F361" s="215"/>
      <c r="G361" s="216"/>
      <c r="H361" s="216"/>
      <c r="I361" s="216"/>
      <c r="J361" s="3"/>
      <c r="K361" s="1"/>
      <c r="L361" s="1"/>
      <c r="M361" s="1">
        <v>0.5</v>
      </c>
      <c r="N361" s="1"/>
      <c r="O361" s="1"/>
      <c r="P361" s="1"/>
      <c r="Q361" s="1">
        <f t="shared" si="26"/>
        <v>0.5</v>
      </c>
      <c r="R361" s="16">
        <f t="shared" si="28"/>
        <v>2</v>
      </c>
      <c r="S361" s="18">
        <f t="shared" si="27"/>
        <v>0</v>
      </c>
      <c r="T361" s="18">
        <f t="shared" si="29"/>
        <v>69</v>
      </c>
      <c r="U361" s="1"/>
      <c r="V361" s="1"/>
      <c r="W361" s="1"/>
      <c r="X361" s="1"/>
      <c r="Y361" s="5"/>
    </row>
    <row r="362" spans="1:25" ht="15" customHeight="1" x14ac:dyDescent="0.2">
      <c r="A362" s="1">
        <v>363</v>
      </c>
      <c r="B362" s="22" t="s">
        <v>383</v>
      </c>
      <c r="C362" s="2"/>
      <c r="D362" s="2"/>
      <c r="E362" s="2"/>
      <c r="F362" s="215"/>
      <c r="G362" s="216"/>
      <c r="H362" s="216"/>
      <c r="I362" s="216"/>
      <c r="J362" s="3"/>
      <c r="K362" s="1"/>
      <c r="L362" s="1"/>
      <c r="M362" s="1">
        <v>0.5</v>
      </c>
      <c r="N362" s="1"/>
      <c r="O362" s="1"/>
      <c r="P362" s="1"/>
      <c r="Q362" s="1">
        <f t="shared" si="26"/>
        <v>0.5</v>
      </c>
      <c r="R362" s="16">
        <f t="shared" si="28"/>
        <v>2.5</v>
      </c>
      <c r="S362" s="18">
        <f t="shared" si="27"/>
        <v>0</v>
      </c>
      <c r="T362" s="18">
        <f t="shared" si="29"/>
        <v>69</v>
      </c>
      <c r="U362" s="1"/>
      <c r="V362" s="1"/>
      <c r="W362" s="1"/>
      <c r="X362" s="1"/>
      <c r="Y362" s="5"/>
    </row>
    <row r="363" spans="1:25" ht="15" customHeight="1" x14ac:dyDescent="0.2">
      <c r="A363" s="1">
        <v>364</v>
      </c>
      <c r="B363" s="22" t="s">
        <v>384</v>
      </c>
      <c r="C363" s="2"/>
      <c r="D363" s="2"/>
      <c r="E363" s="2"/>
      <c r="F363" s="215"/>
      <c r="G363" s="216"/>
      <c r="H363" s="216"/>
      <c r="I363" s="216"/>
      <c r="J363" s="3"/>
      <c r="K363" s="1"/>
      <c r="L363" s="1"/>
      <c r="M363" s="1">
        <v>0.5</v>
      </c>
      <c r="N363" s="1"/>
      <c r="O363" s="1"/>
      <c r="P363" s="1"/>
      <c r="Q363" s="1">
        <f t="shared" si="26"/>
        <v>0.5</v>
      </c>
      <c r="R363" s="16">
        <f t="shared" si="28"/>
        <v>3</v>
      </c>
      <c r="S363" s="18">
        <f t="shared" si="27"/>
        <v>0</v>
      </c>
      <c r="T363" s="18">
        <f t="shared" si="29"/>
        <v>69</v>
      </c>
      <c r="U363" s="1"/>
      <c r="V363" s="1"/>
      <c r="W363" s="1"/>
      <c r="X363" s="1"/>
      <c r="Y363" s="5"/>
    </row>
    <row r="364" spans="1:25" ht="15" customHeight="1" x14ac:dyDescent="0.2">
      <c r="A364" s="1">
        <v>365</v>
      </c>
      <c r="B364" s="22" t="s">
        <v>385</v>
      </c>
      <c r="C364" s="2"/>
      <c r="D364" s="2"/>
      <c r="E364" s="2"/>
      <c r="F364" s="215"/>
      <c r="G364" s="216"/>
      <c r="H364" s="216"/>
      <c r="I364" s="216"/>
      <c r="J364" s="3"/>
      <c r="K364" s="1"/>
      <c r="L364" s="1"/>
      <c r="M364" s="1">
        <v>0.5</v>
      </c>
      <c r="N364" s="1"/>
      <c r="O364" s="1"/>
      <c r="P364" s="1"/>
      <c r="Q364" s="1">
        <f t="shared" si="26"/>
        <v>0.5</v>
      </c>
      <c r="R364" s="16">
        <f t="shared" si="28"/>
        <v>3.5</v>
      </c>
      <c r="S364" s="18">
        <f t="shared" si="27"/>
        <v>1</v>
      </c>
      <c r="T364" s="18">
        <f t="shared" si="29"/>
        <v>69</v>
      </c>
      <c r="U364" s="1"/>
      <c r="V364" s="1"/>
      <c r="W364" s="1"/>
      <c r="X364" s="1"/>
      <c r="Y364" s="5"/>
    </row>
    <row r="365" spans="1:25" ht="15" customHeight="1" x14ac:dyDescent="0.2">
      <c r="A365" s="1">
        <v>366</v>
      </c>
      <c r="B365" s="22" t="s">
        <v>386</v>
      </c>
      <c r="C365" s="2"/>
      <c r="D365" s="2"/>
      <c r="E365" s="2"/>
      <c r="F365" s="215"/>
      <c r="G365" s="216"/>
      <c r="H365" s="216"/>
      <c r="I365" s="216"/>
      <c r="J365" s="3"/>
      <c r="K365" s="1"/>
      <c r="L365" s="1"/>
      <c r="M365" s="1">
        <v>0.5</v>
      </c>
      <c r="N365" s="1"/>
      <c r="O365" s="1"/>
      <c r="P365" s="1"/>
      <c r="Q365" s="1">
        <f t="shared" si="26"/>
        <v>0.5</v>
      </c>
      <c r="R365" s="16">
        <f t="shared" si="28"/>
        <v>0.5</v>
      </c>
      <c r="S365" s="18">
        <f t="shared" si="27"/>
        <v>0</v>
      </c>
      <c r="T365" s="18">
        <f t="shared" si="29"/>
        <v>70</v>
      </c>
      <c r="U365" s="1"/>
      <c r="V365" s="1"/>
      <c r="W365" s="1"/>
      <c r="X365" s="1"/>
      <c r="Y365" s="5"/>
    </row>
    <row r="366" spans="1:25" ht="15" customHeight="1" x14ac:dyDescent="0.2">
      <c r="A366" s="1">
        <v>367</v>
      </c>
      <c r="B366" s="22" t="s">
        <v>387</v>
      </c>
      <c r="C366" s="2"/>
      <c r="D366" s="2"/>
      <c r="E366" s="2"/>
      <c r="F366" s="215"/>
      <c r="G366" s="216"/>
      <c r="H366" s="216"/>
      <c r="I366" s="216"/>
      <c r="J366" s="3"/>
      <c r="K366" s="1"/>
      <c r="L366" s="1"/>
      <c r="M366" s="1">
        <v>0.5</v>
      </c>
      <c r="N366" s="1"/>
      <c r="O366" s="1"/>
      <c r="P366" s="1"/>
      <c r="Q366" s="1">
        <f t="shared" si="26"/>
        <v>0.5</v>
      </c>
      <c r="R366" s="16">
        <f t="shared" si="28"/>
        <v>1</v>
      </c>
      <c r="S366" s="18">
        <f t="shared" si="27"/>
        <v>0</v>
      </c>
      <c r="T366" s="18">
        <f t="shared" si="29"/>
        <v>70</v>
      </c>
      <c r="U366" s="1"/>
      <c r="V366" s="1"/>
      <c r="W366" s="1"/>
      <c r="X366" s="1"/>
      <c r="Y366" s="5"/>
    </row>
    <row r="367" spans="1:25" ht="15" customHeight="1" x14ac:dyDescent="0.2">
      <c r="A367" s="1">
        <v>368</v>
      </c>
      <c r="B367" s="22" t="s">
        <v>388</v>
      </c>
      <c r="C367" s="2"/>
      <c r="D367" s="2"/>
      <c r="E367" s="2"/>
      <c r="F367" s="215"/>
      <c r="G367" s="216"/>
      <c r="H367" s="216"/>
      <c r="I367" s="216"/>
      <c r="J367" s="3"/>
      <c r="K367" s="1"/>
      <c r="L367" s="1"/>
      <c r="M367" s="1">
        <v>0.5</v>
      </c>
      <c r="N367" s="1"/>
      <c r="O367" s="1"/>
      <c r="P367" s="1"/>
      <c r="Q367" s="1">
        <f t="shared" si="26"/>
        <v>0.5</v>
      </c>
      <c r="R367" s="16">
        <f t="shared" si="28"/>
        <v>1.5</v>
      </c>
      <c r="S367" s="18">
        <f t="shared" si="27"/>
        <v>0</v>
      </c>
      <c r="T367" s="18">
        <f t="shared" si="29"/>
        <v>70</v>
      </c>
      <c r="U367" s="1"/>
      <c r="V367" s="1"/>
      <c r="W367" s="1"/>
      <c r="X367" s="1"/>
      <c r="Y367" s="5"/>
    </row>
    <row r="368" spans="1:25" ht="15" customHeight="1" x14ac:dyDescent="0.2">
      <c r="A368" s="1">
        <v>369</v>
      </c>
      <c r="B368" s="22" t="s">
        <v>43</v>
      </c>
      <c r="C368" s="2"/>
      <c r="D368" s="2"/>
      <c r="E368" s="2"/>
      <c r="F368" s="215"/>
      <c r="G368" s="216"/>
      <c r="H368" s="216"/>
      <c r="I368" s="216"/>
      <c r="J368" s="3"/>
      <c r="K368" s="1"/>
      <c r="L368" s="1"/>
      <c r="M368" s="1">
        <v>0.5</v>
      </c>
      <c r="N368" s="1"/>
      <c r="O368" s="1"/>
      <c r="P368" s="1"/>
      <c r="Q368" s="1">
        <f t="shared" si="26"/>
        <v>0.5</v>
      </c>
      <c r="R368" s="16">
        <f t="shared" si="28"/>
        <v>2</v>
      </c>
      <c r="S368" s="18">
        <f t="shared" si="27"/>
        <v>0</v>
      </c>
      <c r="T368" s="18">
        <f t="shared" si="29"/>
        <v>70</v>
      </c>
      <c r="U368" s="1"/>
      <c r="V368" s="1"/>
      <c r="W368" s="1"/>
      <c r="X368" s="1"/>
      <c r="Y368" s="5"/>
    </row>
    <row r="369" spans="1:25" ht="15" customHeight="1" x14ac:dyDescent="0.2">
      <c r="A369" s="1">
        <v>370</v>
      </c>
      <c r="B369" s="22" t="s">
        <v>34</v>
      </c>
      <c r="C369" s="2"/>
      <c r="D369" s="2"/>
      <c r="E369" s="2"/>
      <c r="F369" s="215"/>
      <c r="G369" s="216"/>
      <c r="H369" s="216"/>
      <c r="I369" s="216"/>
      <c r="J369" s="3"/>
      <c r="K369" s="1"/>
      <c r="L369" s="1"/>
      <c r="M369" s="1">
        <v>0.5</v>
      </c>
      <c r="N369" s="1"/>
      <c r="O369" s="1"/>
      <c r="P369" s="1"/>
      <c r="Q369" s="1">
        <f t="shared" si="26"/>
        <v>0.5</v>
      </c>
      <c r="R369" s="16">
        <f t="shared" si="28"/>
        <v>2.5</v>
      </c>
      <c r="S369" s="18">
        <f t="shared" si="27"/>
        <v>0</v>
      </c>
      <c r="T369" s="18">
        <f t="shared" si="29"/>
        <v>70</v>
      </c>
      <c r="U369" s="1"/>
      <c r="V369" s="1"/>
      <c r="W369" s="1"/>
      <c r="X369" s="1"/>
      <c r="Y369" s="5"/>
    </row>
    <row r="370" spans="1:25" ht="15" customHeight="1" x14ac:dyDescent="0.2">
      <c r="A370" s="1">
        <v>371</v>
      </c>
      <c r="B370" s="22" t="s">
        <v>49</v>
      </c>
      <c r="C370" s="2"/>
      <c r="D370" s="2"/>
      <c r="E370" s="2"/>
      <c r="F370" s="215"/>
      <c r="G370" s="216"/>
      <c r="H370" s="216"/>
      <c r="I370" s="216"/>
      <c r="J370" s="3"/>
      <c r="K370" s="1"/>
      <c r="L370" s="1"/>
      <c r="M370" s="1">
        <v>0.5</v>
      </c>
      <c r="N370" s="1"/>
      <c r="O370" s="1"/>
      <c r="P370" s="1"/>
      <c r="Q370" s="1">
        <f t="shared" si="26"/>
        <v>0.5</v>
      </c>
      <c r="R370" s="16">
        <f t="shared" si="28"/>
        <v>3</v>
      </c>
      <c r="S370" s="18">
        <f t="shared" si="27"/>
        <v>0</v>
      </c>
      <c r="T370" s="18">
        <f t="shared" si="29"/>
        <v>70</v>
      </c>
      <c r="U370" s="1"/>
      <c r="V370" s="1"/>
      <c r="W370" s="1"/>
      <c r="X370" s="1"/>
      <c r="Y370" s="5"/>
    </row>
    <row r="371" spans="1:25" ht="15" customHeight="1" x14ac:dyDescent="0.2">
      <c r="A371" s="1">
        <v>372</v>
      </c>
      <c r="B371" s="22" t="s">
        <v>32</v>
      </c>
      <c r="C371" s="2"/>
      <c r="D371" s="2"/>
      <c r="E371" s="2"/>
      <c r="F371" s="215"/>
      <c r="G371" s="216"/>
      <c r="H371" s="216"/>
      <c r="I371" s="216"/>
      <c r="J371" s="3"/>
      <c r="K371" s="1"/>
      <c r="L371" s="1"/>
      <c r="M371" s="1">
        <v>0.5</v>
      </c>
      <c r="N371" s="1"/>
      <c r="O371" s="1"/>
      <c r="P371" s="1"/>
      <c r="Q371" s="1">
        <f t="shared" si="26"/>
        <v>0.5</v>
      </c>
      <c r="R371" s="16">
        <f t="shared" si="28"/>
        <v>3.5</v>
      </c>
      <c r="S371" s="18">
        <f t="shared" si="27"/>
        <v>1</v>
      </c>
      <c r="T371" s="18">
        <f t="shared" si="29"/>
        <v>70</v>
      </c>
      <c r="U371" s="1"/>
      <c r="V371" s="1"/>
      <c r="W371" s="1"/>
      <c r="X371" s="1"/>
      <c r="Y371" s="5"/>
    </row>
    <row r="372" spans="1:25" ht="15.75" customHeight="1" x14ac:dyDescent="0.2">
      <c r="A372" s="1">
        <v>373</v>
      </c>
      <c r="B372" s="22" t="s">
        <v>33</v>
      </c>
      <c r="C372" s="2"/>
      <c r="D372" s="2"/>
      <c r="E372" s="2"/>
      <c r="F372" s="215"/>
      <c r="G372" s="216"/>
      <c r="H372" s="216"/>
      <c r="I372" s="216"/>
      <c r="J372" s="3"/>
      <c r="K372" s="1"/>
      <c r="L372" s="1"/>
      <c r="M372" s="1">
        <v>0.5</v>
      </c>
      <c r="N372" s="1"/>
      <c r="O372" s="1"/>
      <c r="P372" s="1"/>
      <c r="Q372" s="1">
        <f t="shared" si="26"/>
        <v>0.5</v>
      </c>
      <c r="R372" s="16">
        <f t="shared" si="28"/>
        <v>0.5</v>
      </c>
      <c r="S372" s="18">
        <f t="shared" si="27"/>
        <v>0</v>
      </c>
      <c r="T372" s="18">
        <f t="shared" si="29"/>
        <v>71</v>
      </c>
      <c r="U372" s="1"/>
      <c r="V372" s="1"/>
      <c r="W372" s="1"/>
      <c r="X372" s="1"/>
      <c r="Y372" s="5"/>
    </row>
    <row r="373" spans="1:25" ht="15.75" customHeight="1" x14ac:dyDescent="0.2">
      <c r="A373" s="1">
        <v>374</v>
      </c>
      <c r="B373" s="22" t="s">
        <v>389</v>
      </c>
      <c r="C373" s="2"/>
      <c r="D373" s="2"/>
      <c r="E373" s="2"/>
      <c r="F373" s="215"/>
      <c r="G373" s="216"/>
      <c r="H373" s="216"/>
      <c r="I373" s="216"/>
      <c r="J373" s="3"/>
      <c r="K373" s="1"/>
      <c r="L373" s="1"/>
      <c r="M373" s="1">
        <v>0.5</v>
      </c>
      <c r="N373" s="1"/>
      <c r="O373" s="1"/>
      <c r="P373" s="1"/>
      <c r="Q373" s="1">
        <f t="shared" si="26"/>
        <v>0.5</v>
      </c>
      <c r="R373" s="16">
        <f t="shared" si="28"/>
        <v>1</v>
      </c>
      <c r="S373" s="18">
        <f t="shared" si="27"/>
        <v>0</v>
      </c>
      <c r="T373" s="18">
        <f t="shared" si="29"/>
        <v>71</v>
      </c>
      <c r="U373" s="1"/>
      <c r="V373" s="1"/>
      <c r="W373" s="1"/>
      <c r="X373" s="1"/>
      <c r="Y373" s="5"/>
    </row>
    <row r="374" spans="1:25" ht="15" customHeight="1" x14ac:dyDescent="0.2">
      <c r="A374" s="1">
        <v>375</v>
      </c>
      <c r="B374" s="22" t="s">
        <v>11</v>
      </c>
      <c r="C374" s="2"/>
      <c r="D374" s="2"/>
      <c r="E374" s="2"/>
      <c r="F374" s="215"/>
      <c r="G374" s="216"/>
      <c r="H374" s="216"/>
      <c r="I374" s="216"/>
      <c r="J374" s="3"/>
      <c r="K374" s="1"/>
      <c r="L374" s="1"/>
      <c r="M374" s="1">
        <v>0.5</v>
      </c>
      <c r="N374" s="1"/>
      <c r="O374" s="1"/>
      <c r="P374" s="1"/>
      <c r="Q374" s="1">
        <f t="shared" si="26"/>
        <v>0.5</v>
      </c>
      <c r="R374" s="16">
        <f t="shared" si="28"/>
        <v>1.5</v>
      </c>
      <c r="S374" s="18">
        <f t="shared" si="27"/>
        <v>0</v>
      </c>
      <c r="T374" s="18">
        <f t="shared" si="29"/>
        <v>71</v>
      </c>
      <c r="U374" s="1"/>
      <c r="V374" s="1"/>
      <c r="W374" s="1"/>
      <c r="X374" s="1"/>
      <c r="Y374" s="5"/>
    </row>
    <row r="375" spans="1:25" ht="15" customHeight="1" x14ac:dyDescent="0.2">
      <c r="A375" s="1">
        <v>376</v>
      </c>
      <c r="B375" s="22" t="s">
        <v>10</v>
      </c>
      <c r="C375" s="2"/>
      <c r="D375" s="2"/>
      <c r="E375" s="2"/>
      <c r="F375" s="215"/>
      <c r="G375" s="216"/>
      <c r="H375" s="216"/>
      <c r="I375" s="216"/>
      <c r="J375" s="3"/>
      <c r="K375" s="1"/>
      <c r="L375" s="1"/>
      <c r="M375" s="1">
        <v>0.5</v>
      </c>
      <c r="N375" s="1"/>
      <c r="O375" s="1"/>
      <c r="P375" s="1"/>
      <c r="Q375" s="1">
        <f t="shared" si="26"/>
        <v>0.5</v>
      </c>
      <c r="R375" s="16">
        <f t="shared" si="28"/>
        <v>2</v>
      </c>
      <c r="S375" s="18">
        <f t="shared" si="27"/>
        <v>0</v>
      </c>
      <c r="T375" s="18">
        <f t="shared" si="29"/>
        <v>71</v>
      </c>
      <c r="U375" s="1"/>
      <c r="V375" s="1"/>
      <c r="W375" s="1"/>
      <c r="X375" s="1"/>
      <c r="Y375" s="5"/>
    </row>
    <row r="376" spans="1:25" ht="15" customHeight="1" x14ac:dyDescent="0.2">
      <c r="A376" s="1">
        <v>377</v>
      </c>
      <c r="B376" s="22" t="s">
        <v>15</v>
      </c>
      <c r="C376" s="2"/>
      <c r="D376" s="2"/>
      <c r="E376" s="2"/>
      <c r="F376" s="215"/>
      <c r="G376" s="216"/>
      <c r="H376" s="216"/>
      <c r="I376" s="216"/>
      <c r="J376" s="3"/>
      <c r="K376" s="1"/>
      <c r="L376" s="1"/>
      <c r="M376" s="1">
        <v>0.5</v>
      </c>
      <c r="N376" s="1"/>
      <c r="O376" s="1"/>
      <c r="P376" s="1"/>
      <c r="Q376" s="1">
        <f t="shared" si="26"/>
        <v>0.5</v>
      </c>
      <c r="R376" s="16">
        <f t="shared" si="28"/>
        <v>2.5</v>
      </c>
      <c r="S376" s="18">
        <f t="shared" si="27"/>
        <v>0</v>
      </c>
      <c r="T376" s="18">
        <f t="shared" si="29"/>
        <v>71</v>
      </c>
      <c r="U376" s="1"/>
      <c r="V376" s="1"/>
      <c r="W376" s="1"/>
      <c r="X376" s="1"/>
      <c r="Y376" s="5"/>
    </row>
    <row r="377" spans="1:25" ht="15" customHeight="1" x14ac:dyDescent="0.2">
      <c r="A377" s="1">
        <v>378</v>
      </c>
      <c r="B377" s="22" t="s">
        <v>374</v>
      </c>
      <c r="C377" s="2"/>
      <c r="D377" s="2"/>
      <c r="E377" s="2"/>
      <c r="F377" s="215"/>
      <c r="G377" s="216"/>
      <c r="H377" s="216"/>
      <c r="I377" s="216"/>
      <c r="J377" s="3"/>
      <c r="K377" s="1"/>
      <c r="L377" s="1"/>
      <c r="M377" s="1">
        <v>0.5</v>
      </c>
      <c r="N377" s="1"/>
      <c r="O377" s="1"/>
      <c r="P377" s="1"/>
      <c r="Q377" s="1">
        <f t="shared" si="26"/>
        <v>0.5</v>
      </c>
      <c r="R377" s="16">
        <f t="shared" si="28"/>
        <v>3</v>
      </c>
      <c r="S377" s="18">
        <f t="shared" si="27"/>
        <v>0</v>
      </c>
      <c r="T377" s="18">
        <f t="shared" si="29"/>
        <v>71</v>
      </c>
      <c r="U377" s="1"/>
      <c r="V377" s="1"/>
      <c r="W377" s="1"/>
      <c r="X377" s="1"/>
      <c r="Y377" s="5"/>
    </row>
    <row r="378" spans="1:25" ht="15" customHeight="1" x14ac:dyDescent="0.2">
      <c r="A378" s="1">
        <v>379</v>
      </c>
      <c r="B378" s="22" t="s">
        <v>408</v>
      </c>
      <c r="C378" s="2"/>
      <c r="D378" s="2"/>
      <c r="E378" s="2"/>
      <c r="F378" s="215"/>
      <c r="G378" s="216"/>
      <c r="H378" s="216"/>
      <c r="I378" s="216"/>
      <c r="J378" s="3"/>
      <c r="K378" s="1"/>
      <c r="L378" s="1"/>
      <c r="M378" s="1">
        <v>0.5</v>
      </c>
      <c r="N378" s="1"/>
      <c r="O378" s="1"/>
      <c r="P378" s="1"/>
      <c r="Q378" s="1">
        <f t="shared" si="26"/>
        <v>0.5</v>
      </c>
      <c r="R378" s="16">
        <f t="shared" si="28"/>
        <v>3.5</v>
      </c>
      <c r="S378" s="18">
        <f t="shared" si="27"/>
        <v>1</v>
      </c>
      <c r="T378" s="18">
        <f t="shared" si="29"/>
        <v>71</v>
      </c>
      <c r="U378" s="1"/>
      <c r="V378" s="1"/>
      <c r="W378" s="1"/>
      <c r="X378" s="1"/>
      <c r="Y378" s="5"/>
    </row>
    <row r="379" spans="1:25" ht="15" customHeight="1" x14ac:dyDescent="0.2">
      <c r="A379" s="1">
        <v>380</v>
      </c>
      <c r="B379" s="22" t="s">
        <v>40</v>
      </c>
      <c r="C379" s="2"/>
      <c r="D379" s="2"/>
      <c r="E379" s="2"/>
      <c r="F379" s="215"/>
      <c r="G379" s="216"/>
      <c r="H379" s="216"/>
      <c r="I379" s="216"/>
      <c r="J379" s="3"/>
      <c r="K379" s="1"/>
      <c r="L379" s="1"/>
      <c r="M379" s="1">
        <v>0.5</v>
      </c>
      <c r="N379" s="1"/>
      <c r="O379" s="1"/>
      <c r="P379" s="1"/>
      <c r="Q379" s="1">
        <f t="shared" si="26"/>
        <v>0.5</v>
      </c>
      <c r="R379" s="16">
        <f t="shared" si="28"/>
        <v>0.5</v>
      </c>
      <c r="S379" s="18">
        <f t="shared" si="27"/>
        <v>0</v>
      </c>
      <c r="T379" s="18">
        <f t="shared" si="29"/>
        <v>72</v>
      </c>
      <c r="U379" s="1"/>
      <c r="V379" s="1"/>
      <c r="W379" s="1"/>
      <c r="X379" s="1"/>
      <c r="Y379" s="5"/>
    </row>
    <row r="380" spans="1:25" ht="15" customHeight="1" x14ac:dyDescent="0.2">
      <c r="A380" s="1">
        <v>381</v>
      </c>
      <c r="B380" s="22" t="s">
        <v>42</v>
      </c>
      <c r="C380" s="2"/>
      <c r="D380" s="2"/>
      <c r="E380" s="2"/>
      <c r="F380" s="215"/>
      <c r="G380" s="216"/>
      <c r="H380" s="216"/>
      <c r="I380" s="216"/>
      <c r="J380" s="3"/>
      <c r="K380" s="1"/>
      <c r="L380" s="1"/>
      <c r="M380" s="1">
        <v>0.5</v>
      </c>
      <c r="N380" s="1"/>
      <c r="O380" s="1"/>
      <c r="P380" s="1"/>
      <c r="Q380" s="1">
        <f t="shared" si="26"/>
        <v>0.5</v>
      </c>
      <c r="R380" s="16">
        <f t="shared" si="28"/>
        <v>1</v>
      </c>
      <c r="S380" s="18">
        <f t="shared" si="27"/>
        <v>0</v>
      </c>
      <c r="T380" s="18">
        <f t="shared" si="29"/>
        <v>72</v>
      </c>
      <c r="U380" s="1"/>
      <c r="V380" s="1"/>
      <c r="W380" s="1"/>
      <c r="X380" s="1"/>
      <c r="Y380" s="5"/>
    </row>
    <row r="381" spans="1:25" ht="15" customHeight="1" x14ac:dyDescent="0.2">
      <c r="A381" s="1">
        <v>382</v>
      </c>
      <c r="B381" s="22" t="s">
        <v>20</v>
      </c>
      <c r="C381" s="2"/>
      <c r="D381" s="2"/>
      <c r="E381" s="2"/>
      <c r="F381" s="215"/>
      <c r="G381" s="216"/>
      <c r="H381" s="216"/>
      <c r="I381" s="216"/>
      <c r="J381" s="3"/>
      <c r="K381" s="1"/>
      <c r="L381" s="1"/>
      <c r="M381" s="1">
        <v>0.5</v>
      </c>
      <c r="N381" s="1"/>
      <c r="O381" s="1"/>
      <c r="P381" s="1"/>
      <c r="Q381" s="1">
        <f t="shared" si="26"/>
        <v>0.5</v>
      </c>
      <c r="R381" s="16">
        <f t="shared" si="28"/>
        <v>1.5</v>
      </c>
      <c r="S381" s="18">
        <f t="shared" si="27"/>
        <v>0</v>
      </c>
      <c r="T381" s="18">
        <f t="shared" si="29"/>
        <v>72</v>
      </c>
      <c r="U381" s="1"/>
      <c r="V381" s="1"/>
      <c r="W381" s="1"/>
      <c r="X381" s="1"/>
      <c r="Y381" s="5"/>
    </row>
    <row r="382" spans="1:25" ht="15" customHeight="1" x14ac:dyDescent="0.2">
      <c r="A382" s="1">
        <v>383</v>
      </c>
      <c r="B382" s="22" t="s">
        <v>17</v>
      </c>
      <c r="C382" s="2"/>
      <c r="D382" s="2"/>
      <c r="E382" s="2"/>
      <c r="F382" s="215"/>
      <c r="G382" s="216"/>
      <c r="H382" s="216"/>
      <c r="I382" s="216"/>
      <c r="J382" s="3"/>
      <c r="K382" s="1"/>
      <c r="L382" s="1"/>
      <c r="M382" s="1">
        <v>0.5</v>
      </c>
      <c r="N382" s="1"/>
      <c r="O382" s="1"/>
      <c r="P382" s="1"/>
      <c r="Q382" s="1">
        <f t="shared" si="26"/>
        <v>0.5</v>
      </c>
      <c r="R382" s="16">
        <f t="shared" si="28"/>
        <v>2</v>
      </c>
      <c r="S382" s="18">
        <f t="shared" si="27"/>
        <v>0</v>
      </c>
      <c r="T382" s="18">
        <f t="shared" si="29"/>
        <v>72</v>
      </c>
      <c r="U382" s="1"/>
      <c r="V382" s="1"/>
      <c r="W382" s="1"/>
      <c r="X382" s="1"/>
      <c r="Y382" s="5"/>
    </row>
    <row r="383" spans="1:25" ht="15" customHeight="1" x14ac:dyDescent="0.2">
      <c r="A383" s="1">
        <v>384</v>
      </c>
      <c r="B383" s="22" t="s">
        <v>47</v>
      </c>
      <c r="C383" s="2"/>
      <c r="D383" s="2"/>
      <c r="E383" s="2"/>
      <c r="F383" s="215"/>
      <c r="G383" s="216"/>
      <c r="H383" s="216"/>
      <c r="I383" s="216"/>
      <c r="J383" s="3"/>
      <c r="K383" s="1"/>
      <c r="L383" s="1"/>
      <c r="M383" s="1">
        <v>0.5</v>
      </c>
      <c r="N383" s="1"/>
      <c r="O383" s="1"/>
      <c r="P383" s="1"/>
      <c r="Q383" s="1">
        <f t="shared" si="26"/>
        <v>0.5</v>
      </c>
      <c r="R383" s="16">
        <f t="shared" si="28"/>
        <v>2.5</v>
      </c>
      <c r="S383" s="18">
        <f t="shared" si="27"/>
        <v>0</v>
      </c>
      <c r="T383" s="18">
        <f t="shared" si="29"/>
        <v>72</v>
      </c>
      <c r="U383" s="1"/>
      <c r="V383" s="1"/>
      <c r="W383" s="1"/>
      <c r="X383" s="1"/>
      <c r="Y383" s="5"/>
    </row>
    <row r="384" spans="1:25" ht="15" customHeight="1" x14ac:dyDescent="0.2">
      <c r="A384" s="1">
        <v>385</v>
      </c>
      <c r="B384" s="22" t="s">
        <v>52</v>
      </c>
      <c r="C384" s="2"/>
      <c r="D384" s="2"/>
      <c r="E384" s="2"/>
      <c r="F384" s="215"/>
      <c r="G384" s="216"/>
      <c r="H384" s="216"/>
      <c r="I384" s="216"/>
      <c r="J384" s="3"/>
      <c r="K384" s="1"/>
      <c r="L384" s="1"/>
      <c r="M384" s="1">
        <v>0.5</v>
      </c>
      <c r="N384" s="1"/>
      <c r="O384" s="1"/>
      <c r="P384" s="1"/>
      <c r="Q384" s="1">
        <f t="shared" si="26"/>
        <v>0.5</v>
      </c>
      <c r="R384" s="16">
        <f t="shared" si="28"/>
        <v>3</v>
      </c>
      <c r="S384" s="18">
        <f t="shared" si="27"/>
        <v>0</v>
      </c>
      <c r="T384" s="18">
        <f t="shared" si="29"/>
        <v>72</v>
      </c>
      <c r="U384" s="1"/>
      <c r="V384" s="1"/>
      <c r="W384" s="1"/>
      <c r="X384" s="1"/>
      <c r="Y384" s="5"/>
    </row>
    <row r="385" spans="1:25" ht="15" customHeight="1" x14ac:dyDescent="0.2">
      <c r="A385" s="1">
        <v>386</v>
      </c>
      <c r="B385" s="22" t="s">
        <v>16</v>
      </c>
      <c r="C385" s="2"/>
      <c r="D385" s="2"/>
      <c r="E385" s="2"/>
      <c r="F385" s="215"/>
      <c r="G385" s="216"/>
      <c r="H385" s="216"/>
      <c r="I385" s="216"/>
      <c r="J385" s="3"/>
      <c r="K385" s="1"/>
      <c r="L385" s="1"/>
      <c r="M385" s="1">
        <v>0.5</v>
      </c>
      <c r="N385" s="1"/>
      <c r="O385" s="1"/>
      <c r="P385" s="1"/>
      <c r="Q385" s="1">
        <f t="shared" si="26"/>
        <v>0.5</v>
      </c>
      <c r="R385" s="16">
        <f t="shared" si="28"/>
        <v>3.5</v>
      </c>
      <c r="S385" s="18">
        <f t="shared" si="27"/>
        <v>1</v>
      </c>
      <c r="T385" s="18">
        <f t="shared" si="29"/>
        <v>72</v>
      </c>
      <c r="U385" s="1"/>
      <c r="V385" s="1"/>
      <c r="W385" s="1"/>
      <c r="X385" s="1"/>
      <c r="Y385" s="5"/>
    </row>
    <row r="386" spans="1:25" ht="15" customHeight="1" x14ac:dyDescent="0.2">
      <c r="A386" s="1">
        <v>387</v>
      </c>
      <c r="B386" s="22" t="s">
        <v>23</v>
      </c>
      <c r="C386" s="2"/>
      <c r="D386" s="2"/>
      <c r="E386" s="2"/>
      <c r="F386" s="215"/>
      <c r="G386" s="216"/>
      <c r="H386" s="216"/>
      <c r="I386" s="216"/>
      <c r="J386" s="3"/>
      <c r="K386" s="1"/>
      <c r="L386" s="1"/>
      <c r="M386" s="1">
        <v>0.5</v>
      </c>
      <c r="N386" s="1"/>
      <c r="O386" s="1"/>
      <c r="P386" s="1"/>
      <c r="Q386" s="1">
        <f t="shared" si="26"/>
        <v>0.5</v>
      </c>
      <c r="R386" s="16">
        <f t="shared" si="28"/>
        <v>0.5</v>
      </c>
      <c r="S386" s="18">
        <f t="shared" si="27"/>
        <v>0</v>
      </c>
      <c r="T386" s="18">
        <f t="shared" si="29"/>
        <v>73</v>
      </c>
      <c r="U386" s="1"/>
      <c r="V386" s="1"/>
      <c r="W386" s="1"/>
      <c r="X386" s="1"/>
      <c r="Y386" s="5"/>
    </row>
    <row r="387" spans="1:25" ht="15" customHeight="1" x14ac:dyDescent="0.2">
      <c r="A387" s="1">
        <v>388</v>
      </c>
      <c r="B387" s="22" t="s">
        <v>414</v>
      </c>
      <c r="C387" s="2"/>
      <c r="D387" s="2"/>
      <c r="E387" s="2"/>
      <c r="F387" s="215"/>
      <c r="G387" s="216"/>
      <c r="H387" s="216"/>
      <c r="I387" s="216"/>
      <c r="J387" s="3"/>
      <c r="K387" s="1"/>
      <c r="L387" s="1"/>
      <c r="M387" s="1">
        <v>0.5</v>
      </c>
      <c r="N387" s="1"/>
      <c r="O387" s="1"/>
      <c r="P387" s="1"/>
      <c r="Q387" s="1">
        <f t="shared" si="26"/>
        <v>0.5</v>
      </c>
      <c r="R387" s="16">
        <f t="shared" si="28"/>
        <v>1</v>
      </c>
      <c r="S387" s="18">
        <f t="shared" si="27"/>
        <v>0</v>
      </c>
      <c r="T387" s="18">
        <f t="shared" si="29"/>
        <v>73</v>
      </c>
      <c r="U387" s="1"/>
      <c r="V387" s="1"/>
      <c r="W387" s="1"/>
      <c r="X387" s="1"/>
      <c r="Y387" s="5"/>
    </row>
    <row r="388" spans="1:25" ht="15" customHeight="1" x14ac:dyDescent="0.2">
      <c r="A388" s="1">
        <v>389</v>
      </c>
      <c r="B388" s="22" t="s">
        <v>416</v>
      </c>
      <c r="C388" s="2"/>
      <c r="D388" s="2"/>
      <c r="E388" s="2"/>
      <c r="F388" s="215"/>
      <c r="G388" s="216"/>
      <c r="H388" s="216"/>
      <c r="I388" s="216"/>
      <c r="J388" s="3"/>
      <c r="K388" s="1"/>
      <c r="L388" s="1"/>
      <c r="M388" s="1">
        <v>0.5</v>
      </c>
      <c r="N388" s="1"/>
      <c r="O388" s="1"/>
      <c r="P388" s="1"/>
      <c r="Q388" s="1">
        <f t="shared" ref="Q388:Q451" si="30">SUM(K388:P388)</f>
        <v>0.5</v>
      </c>
      <c r="R388" s="16">
        <f t="shared" si="28"/>
        <v>1.5</v>
      </c>
      <c r="S388" s="18">
        <f t="shared" ref="S388:S451" si="31">IF(R388-R389&gt;0,1,0)</f>
        <v>0</v>
      </c>
      <c r="T388" s="18">
        <f t="shared" si="29"/>
        <v>73</v>
      </c>
      <c r="U388" s="1"/>
      <c r="V388" s="1"/>
      <c r="W388" s="1"/>
      <c r="X388" s="1"/>
      <c r="Y388" s="5"/>
    </row>
    <row r="389" spans="1:25" ht="15" customHeight="1" x14ac:dyDescent="0.2">
      <c r="A389" s="1">
        <v>390</v>
      </c>
      <c r="B389" s="22" t="s">
        <v>418</v>
      </c>
      <c r="C389" s="2"/>
      <c r="D389" s="2"/>
      <c r="E389" s="2"/>
      <c r="F389" s="215"/>
      <c r="G389" s="216"/>
      <c r="H389" s="216"/>
      <c r="I389" s="216"/>
      <c r="J389" s="3"/>
      <c r="K389" s="1"/>
      <c r="L389" s="1"/>
      <c r="M389" s="1">
        <v>0.5</v>
      </c>
      <c r="N389" s="1"/>
      <c r="O389" s="1"/>
      <c r="P389" s="1"/>
      <c r="Q389" s="1">
        <f t="shared" si="30"/>
        <v>0.5</v>
      </c>
      <c r="R389" s="16">
        <f t="shared" ref="R389:R452" si="32">IF(AND(R388&lt;3.5,R388+Q389&lt;=4.2),Q389+R388,Q389)</f>
        <v>2</v>
      </c>
      <c r="S389" s="18">
        <f t="shared" si="31"/>
        <v>0</v>
      </c>
      <c r="T389" s="18">
        <f t="shared" ref="T389:T452" si="33">IF(S388&lt;&gt;1,T388,T388+1)</f>
        <v>73</v>
      </c>
      <c r="U389" s="1"/>
      <c r="V389" s="1"/>
      <c r="W389" s="1"/>
      <c r="X389" s="1"/>
      <c r="Y389" s="5"/>
    </row>
    <row r="390" spans="1:25" ht="15" customHeight="1" x14ac:dyDescent="0.2">
      <c r="A390" s="1">
        <v>391</v>
      </c>
      <c r="B390" s="22" t="s">
        <v>419</v>
      </c>
      <c r="C390" s="2"/>
      <c r="D390" s="2"/>
      <c r="E390" s="2"/>
      <c r="F390" s="215"/>
      <c r="G390" s="216"/>
      <c r="H390" s="216"/>
      <c r="I390" s="216"/>
      <c r="J390" s="3"/>
      <c r="K390" s="1"/>
      <c r="L390" s="1"/>
      <c r="M390" s="1">
        <v>0.5</v>
      </c>
      <c r="N390" s="1"/>
      <c r="O390" s="1"/>
      <c r="P390" s="1"/>
      <c r="Q390" s="1">
        <f t="shared" si="30"/>
        <v>0.5</v>
      </c>
      <c r="R390" s="16">
        <f t="shared" si="32"/>
        <v>2.5</v>
      </c>
      <c r="S390" s="18">
        <f t="shared" si="31"/>
        <v>0</v>
      </c>
      <c r="T390" s="18">
        <f t="shared" si="33"/>
        <v>73</v>
      </c>
      <c r="U390" s="1"/>
      <c r="V390" s="1"/>
      <c r="W390" s="1"/>
      <c r="X390" s="1"/>
      <c r="Y390" s="5"/>
    </row>
    <row r="391" spans="1:25" ht="15" customHeight="1" x14ac:dyDescent="0.2">
      <c r="A391" s="1">
        <v>392</v>
      </c>
      <c r="B391" s="22" t="s">
        <v>420</v>
      </c>
      <c r="C391" s="2"/>
      <c r="D391" s="2"/>
      <c r="E391" s="2"/>
      <c r="F391" s="215"/>
      <c r="G391" s="216"/>
      <c r="H391" s="216"/>
      <c r="I391" s="216"/>
      <c r="J391" s="3"/>
      <c r="K391" s="1"/>
      <c r="L391" s="1"/>
      <c r="M391" s="1">
        <v>0.5</v>
      </c>
      <c r="N391" s="1"/>
      <c r="O391" s="1"/>
      <c r="P391" s="1"/>
      <c r="Q391" s="1">
        <f t="shared" si="30"/>
        <v>0.5</v>
      </c>
      <c r="R391" s="16">
        <f t="shared" si="32"/>
        <v>3</v>
      </c>
      <c r="S391" s="18">
        <f t="shared" si="31"/>
        <v>0</v>
      </c>
      <c r="T391" s="18">
        <f t="shared" si="33"/>
        <v>73</v>
      </c>
      <c r="U391" s="1"/>
      <c r="V391" s="1"/>
      <c r="W391" s="1"/>
      <c r="X391" s="1"/>
      <c r="Y391" s="5"/>
    </row>
    <row r="392" spans="1:25" ht="15" customHeight="1" x14ac:dyDescent="0.2">
      <c r="A392" s="1">
        <v>393</v>
      </c>
      <c r="B392" s="22" t="s">
        <v>421</v>
      </c>
      <c r="C392" s="2"/>
      <c r="D392" s="2"/>
      <c r="E392" s="2"/>
      <c r="F392" s="215"/>
      <c r="G392" s="216"/>
      <c r="H392" s="216"/>
      <c r="I392" s="216"/>
      <c r="J392" s="3"/>
      <c r="K392" s="1"/>
      <c r="L392" s="1"/>
      <c r="M392" s="1">
        <v>0.5</v>
      </c>
      <c r="N392" s="1"/>
      <c r="O392" s="1"/>
      <c r="P392" s="1"/>
      <c r="Q392" s="1">
        <f t="shared" si="30"/>
        <v>0.5</v>
      </c>
      <c r="R392" s="16">
        <f t="shared" si="32"/>
        <v>3.5</v>
      </c>
      <c r="S392" s="18">
        <f t="shared" si="31"/>
        <v>1</v>
      </c>
      <c r="T392" s="18">
        <f t="shared" si="33"/>
        <v>73</v>
      </c>
      <c r="U392" s="1"/>
      <c r="V392" s="1"/>
      <c r="W392" s="1"/>
      <c r="X392" s="1"/>
      <c r="Y392" s="5"/>
    </row>
    <row r="393" spans="1:25" ht="15" customHeight="1" x14ac:dyDescent="0.2">
      <c r="A393" s="1">
        <v>394</v>
      </c>
      <c r="B393" s="22" t="s">
        <v>422</v>
      </c>
      <c r="C393" s="2"/>
      <c r="D393" s="2"/>
      <c r="E393" s="2"/>
      <c r="F393" s="215"/>
      <c r="G393" s="216"/>
      <c r="H393" s="216"/>
      <c r="I393" s="216"/>
      <c r="J393" s="3"/>
      <c r="K393" s="1"/>
      <c r="L393" s="1"/>
      <c r="M393" s="1">
        <v>0.5</v>
      </c>
      <c r="N393" s="1"/>
      <c r="O393" s="1"/>
      <c r="P393" s="1"/>
      <c r="Q393" s="1">
        <f t="shared" si="30"/>
        <v>0.5</v>
      </c>
      <c r="R393" s="16">
        <f t="shared" si="32"/>
        <v>0.5</v>
      </c>
      <c r="S393" s="18">
        <f t="shared" si="31"/>
        <v>0</v>
      </c>
      <c r="T393" s="18">
        <f t="shared" si="33"/>
        <v>74</v>
      </c>
      <c r="U393" s="1"/>
      <c r="V393" s="1"/>
      <c r="W393" s="1"/>
      <c r="X393" s="1"/>
      <c r="Y393" s="5"/>
    </row>
    <row r="394" spans="1:25" ht="15" customHeight="1" x14ac:dyDescent="0.2">
      <c r="A394" s="1">
        <v>395</v>
      </c>
      <c r="B394" s="22" t="s">
        <v>423</v>
      </c>
      <c r="C394" s="2"/>
      <c r="D394" s="2"/>
      <c r="E394" s="2"/>
      <c r="F394" s="215"/>
      <c r="G394" s="216"/>
      <c r="H394" s="216"/>
      <c r="I394" s="216"/>
      <c r="J394" s="3"/>
      <c r="K394" s="1"/>
      <c r="L394" s="1"/>
      <c r="M394" s="1">
        <v>0.5</v>
      </c>
      <c r="N394" s="1"/>
      <c r="O394" s="1"/>
      <c r="P394" s="1"/>
      <c r="Q394" s="1">
        <f t="shared" si="30"/>
        <v>0.5</v>
      </c>
      <c r="R394" s="16">
        <f t="shared" si="32"/>
        <v>1</v>
      </c>
      <c r="S394" s="18">
        <f t="shared" si="31"/>
        <v>0</v>
      </c>
      <c r="T394" s="18">
        <f t="shared" si="33"/>
        <v>74</v>
      </c>
      <c r="U394" s="1"/>
      <c r="V394" s="1"/>
      <c r="W394" s="1"/>
      <c r="X394" s="1"/>
      <c r="Y394" s="5"/>
    </row>
    <row r="395" spans="1:25" ht="15" customHeight="1" x14ac:dyDescent="0.2">
      <c r="A395" s="1">
        <v>396</v>
      </c>
      <c r="B395" s="22" t="s">
        <v>424</v>
      </c>
      <c r="C395" s="2"/>
      <c r="D395" s="2"/>
      <c r="E395" s="2"/>
      <c r="F395" s="215"/>
      <c r="G395" s="216"/>
      <c r="H395" s="216"/>
      <c r="I395" s="216"/>
      <c r="J395" s="3"/>
      <c r="K395" s="1"/>
      <c r="L395" s="1"/>
      <c r="M395" s="1">
        <v>0.5</v>
      </c>
      <c r="N395" s="1"/>
      <c r="O395" s="1"/>
      <c r="P395" s="1"/>
      <c r="Q395" s="1">
        <f t="shared" si="30"/>
        <v>0.5</v>
      </c>
      <c r="R395" s="16">
        <f t="shared" si="32"/>
        <v>1.5</v>
      </c>
      <c r="S395" s="18">
        <f t="shared" si="31"/>
        <v>0</v>
      </c>
      <c r="T395" s="18">
        <f t="shared" si="33"/>
        <v>74</v>
      </c>
      <c r="U395" s="1"/>
      <c r="V395" s="1"/>
      <c r="W395" s="1"/>
      <c r="X395" s="1"/>
      <c r="Y395" s="5"/>
    </row>
    <row r="396" spans="1:25" ht="15" customHeight="1" x14ac:dyDescent="0.2">
      <c r="A396" s="1">
        <v>397</v>
      </c>
      <c r="B396" s="22" t="s">
        <v>425</v>
      </c>
      <c r="C396" s="2"/>
      <c r="D396" s="2"/>
      <c r="E396" s="2"/>
      <c r="F396" s="215"/>
      <c r="G396" s="216"/>
      <c r="H396" s="216"/>
      <c r="I396" s="216"/>
      <c r="J396" s="3"/>
      <c r="K396" s="1"/>
      <c r="L396" s="1"/>
      <c r="M396" s="1">
        <v>0.5</v>
      </c>
      <c r="N396" s="1"/>
      <c r="O396" s="1"/>
      <c r="P396" s="1"/>
      <c r="Q396" s="1">
        <f t="shared" si="30"/>
        <v>0.5</v>
      </c>
      <c r="R396" s="16">
        <f t="shared" si="32"/>
        <v>2</v>
      </c>
      <c r="S396" s="18">
        <f t="shared" si="31"/>
        <v>0</v>
      </c>
      <c r="T396" s="18">
        <f t="shared" si="33"/>
        <v>74</v>
      </c>
      <c r="U396" s="1"/>
      <c r="V396" s="1"/>
      <c r="W396" s="1"/>
      <c r="X396" s="1"/>
      <c r="Y396" s="5"/>
    </row>
    <row r="397" spans="1:25" ht="15" customHeight="1" x14ac:dyDescent="0.2">
      <c r="A397" s="1">
        <v>398</v>
      </c>
      <c r="B397" s="22" t="s">
        <v>426</v>
      </c>
      <c r="C397" s="2"/>
      <c r="D397" s="2"/>
      <c r="E397" s="2"/>
      <c r="F397" s="215"/>
      <c r="G397" s="216"/>
      <c r="H397" s="216"/>
      <c r="I397" s="216"/>
      <c r="J397" s="3"/>
      <c r="K397" s="1"/>
      <c r="L397" s="1"/>
      <c r="M397" s="1">
        <v>0.5</v>
      </c>
      <c r="N397" s="1"/>
      <c r="O397" s="1"/>
      <c r="P397" s="1"/>
      <c r="Q397" s="1">
        <f t="shared" si="30"/>
        <v>0.5</v>
      </c>
      <c r="R397" s="16">
        <f t="shared" si="32"/>
        <v>2.5</v>
      </c>
      <c r="S397" s="18">
        <f t="shared" si="31"/>
        <v>0</v>
      </c>
      <c r="T397" s="18">
        <f t="shared" si="33"/>
        <v>74</v>
      </c>
      <c r="U397" s="1"/>
      <c r="V397" s="1"/>
      <c r="W397" s="1"/>
      <c r="X397" s="1"/>
      <c r="Y397" s="5"/>
    </row>
    <row r="398" spans="1:25" ht="15" customHeight="1" x14ac:dyDescent="0.2">
      <c r="A398" s="1">
        <v>399</v>
      </c>
      <c r="B398" s="22" t="s">
        <v>427</v>
      </c>
      <c r="C398" s="2"/>
      <c r="D398" s="2"/>
      <c r="E398" s="2"/>
      <c r="F398" s="215"/>
      <c r="G398" s="216"/>
      <c r="H398" s="216"/>
      <c r="I398" s="216"/>
      <c r="J398" s="3"/>
      <c r="K398" s="1"/>
      <c r="L398" s="1"/>
      <c r="M398" s="1">
        <v>0.5</v>
      </c>
      <c r="N398" s="1"/>
      <c r="O398" s="1"/>
      <c r="P398" s="1"/>
      <c r="Q398" s="1">
        <f t="shared" si="30"/>
        <v>0.5</v>
      </c>
      <c r="R398" s="16">
        <f t="shared" si="32"/>
        <v>3</v>
      </c>
      <c r="S398" s="18">
        <f t="shared" si="31"/>
        <v>0</v>
      </c>
      <c r="T398" s="18">
        <f t="shared" si="33"/>
        <v>74</v>
      </c>
      <c r="U398" s="1"/>
      <c r="V398" s="1"/>
      <c r="W398" s="1"/>
      <c r="X398" s="1"/>
      <c r="Y398" s="5"/>
    </row>
    <row r="399" spans="1:25" ht="15.75" customHeight="1" x14ac:dyDescent="0.2">
      <c r="A399" s="1">
        <v>400</v>
      </c>
      <c r="B399" s="22" t="s">
        <v>428</v>
      </c>
      <c r="C399" s="2"/>
      <c r="D399" s="2"/>
      <c r="E399" s="2"/>
      <c r="F399" s="215"/>
      <c r="G399" s="216"/>
      <c r="H399" s="216"/>
      <c r="I399" s="216"/>
      <c r="J399" s="3"/>
      <c r="K399" s="1"/>
      <c r="L399" s="1"/>
      <c r="M399" s="1">
        <v>0.5</v>
      </c>
      <c r="N399" s="1"/>
      <c r="O399" s="1"/>
      <c r="P399" s="1"/>
      <c r="Q399" s="1">
        <f t="shared" si="30"/>
        <v>0.5</v>
      </c>
      <c r="R399" s="16">
        <f t="shared" si="32"/>
        <v>3.5</v>
      </c>
      <c r="S399" s="18">
        <f t="shared" si="31"/>
        <v>1</v>
      </c>
      <c r="T399" s="18">
        <f t="shared" si="33"/>
        <v>74</v>
      </c>
      <c r="U399" s="1"/>
      <c r="V399" s="1"/>
      <c r="W399" s="1"/>
      <c r="X399" s="1"/>
      <c r="Y399" s="5"/>
    </row>
    <row r="400" spans="1:25" ht="15" customHeight="1" x14ac:dyDescent="0.2">
      <c r="A400" s="1">
        <v>401</v>
      </c>
      <c r="B400" s="22" t="s">
        <v>429</v>
      </c>
      <c r="C400" s="2"/>
      <c r="D400" s="2"/>
      <c r="E400" s="2"/>
      <c r="F400" s="215"/>
      <c r="G400" s="216"/>
      <c r="H400" s="216"/>
      <c r="I400" s="216"/>
      <c r="J400" s="3"/>
      <c r="K400" s="1"/>
      <c r="L400" s="1"/>
      <c r="M400" s="1">
        <v>0.5</v>
      </c>
      <c r="N400" s="1"/>
      <c r="O400" s="1"/>
      <c r="P400" s="1"/>
      <c r="Q400" s="1">
        <f t="shared" si="30"/>
        <v>0.5</v>
      </c>
      <c r="R400" s="16">
        <f t="shared" si="32"/>
        <v>0.5</v>
      </c>
      <c r="S400" s="18">
        <f t="shared" si="31"/>
        <v>0</v>
      </c>
      <c r="T400" s="18">
        <f t="shared" si="33"/>
        <v>75</v>
      </c>
      <c r="U400" s="1"/>
      <c r="V400" s="1"/>
      <c r="W400" s="1"/>
      <c r="X400" s="1"/>
      <c r="Y400" s="5"/>
    </row>
    <row r="401" spans="1:25" ht="15" customHeight="1" x14ac:dyDescent="0.2">
      <c r="A401" s="1">
        <v>402</v>
      </c>
      <c r="B401" s="22" t="s">
        <v>430</v>
      </c>
      <c r="C401" s="2"/>
      <c r="D401" s="2"/>
      <c r="E401" s="2"/>
      <c r="F401" s="215"/>
      <c r="G401" s="216"/>
      <c r="H401" s="216"/>
      <c r="I401" s="216"/>
      <c r="J401" s="3"/>
      <c r="K401" s="1"/>
      <c r="L401" s="1"/>
      <c r="M401" s="1">
        <v>0.5</v>
      </c>
      <c r="N401" s="1"/>
      <c r="O401" s="1"/>
      <c r="P401" s="1"/>
      <c r="Q401" s="1">
        <f t="shared" si="30"/>
        <v>0.5</v>
      </c>
      <c r="R401" s="16">
        <f t="shared" si="32"/>
        <v>1</v>
      </c>
      <c r="S401" s="18">
        <f t="shared" si="31"/>
        <v>0</v>
      </c>
      <c r="T401" s="18">
        <f t="shared" si="33"/>
        <v>75</v>
      </c>
      <c r="U401" s="1"/>
      <c r="V401" s="1"/>
      <c r="W401" s="1"/>
      <c r="X401" s="1"/>
      <c r="Y401" s="5"/>
    </row>
    <row r="402" spans="1:25" ht="15" customHeight="1" x14ac:dyDescent="0.2">
      <c r="A402" s="1">
        <v>403</v>
      </c>
      <c r="B402" s="22" t="s">
        <v>431</v>
      </c>
      <c r="C402" s="2"/>
      <c r="D402" s="2"/>
      <c r="E402" s="2"/>
      <c r="F402" s="215"/>
      <c r="G402" s="216"/>
      <c r="H402" s="216"/>
      <c r="I402" s="216"/>
      <c r="J402" s="3"/>
      <c r="K402" s="1"/>
      <c r="L402" s="1"/>
      <c r="M402" s="1">
        <v>0.5</v>
      </c>
      <c r="N402" s="1"/>
      <c r="O402" s="1"/>
      <c r="P402" s="1"/>
      <c r="Q402" s="1">
        <f t="shared" si="30"/>
        <v>0.5</v>
      </c>
      <c r="R402" s="16">
        <f t="shared" si="32"/>
        <v>1.5</v>
      </c>
      <c r="S402" s="18">
        <f t="shared" si="31"/>
        <v>0</v>
      </c>
      <c r="T402" s="18">
        <f t="shared" si="33"/>
        <v>75</v>
      </c>
      <c r="U402" s="1"/>
      <c r="V402" s="1"/>
      <c r="W402" s="1"/>
      <c r="X402" s="1"/>
      <c r="Y402" s="5"/>
    </row>
    <row r="403" spans="1:25" ht="15" customHeight="1" x14ac:dyDescent="0.2">
      <c r="A403" s="1">
        <v>404</v>
      </c>
      <c r="B403" s="22" t="s">
        <v>432</v>
      </c>
      <c r="C403" s="2"/>
      <c r="D403" s="2"/>
      <c r="E403" s="2"/>
      <c r="F403" s="215"/>
      <c r="G403" s="216"/>
      <c r="H403" s="216"/>
      <c r="I403" s="216"/>
      <c r="J403" s="3"/>
      <c r="K403" s="1"/>
      <c r="L403" s="1"/>
      <c r="M403" s="1">
        <v>0.5</v>
      </c>
      <c r="N403" s="1"/>
      <c r="O403" s="1"/>
      <c r="P403" s="1"/>
      <c r="Q403" s="1">
        <f t="shared" si="30"/>
        <v>0.5</v>
      </c>
      <c r="R403" s="16">
        <f t="shared" si="32"/>
        <v>2</v>
      </c>
      <c r="S403" s="18">
        <f t="shared" si="31"/>
        <v>0</v>
      </c>
      <c r="T403" s="18">
        <f t="shared" si="33"/>
        <v>75</v>
      </c>
      <c r="U403" s="1"/>
      <c r="V403" s="1"/>
      <c r="W403" s="1"/>
      <c r="X403" s="1"/>
      <c r="Y403" s="5"/>
    </row>
    <row r="404" spans="1:25" ht="15" customHeight="1" x14ac:dyDescent="0.2">
      <c r="A404" s="1">
        <v>405</v>
      </c>
      <c r="B404" s="22" t="s">
        <v>433</v>
      </c>
      <c r="C404" s="2"/>
      <c r="D404" s="2"/>
      <c r="E404" s="2"/>
      <c r="F404" s="215"/>
      <c r="G404" s="216"/>
      <c r="H404" s="216"/>
      <c r="I404" s="216"/>
      <c r="J404" s="3"/>
      <c r="K404" s="1"/>
      <c r="L404" s="1"/>
      <c r="M404" s="1">
        <v>0.5</v>
      </c>
      <c r="N404" s="1"/>
      <c r="O404" s="1"/>
      <c r="P404" s="1"/>
      <c r="Q404" s="1">
        <f t="shared" si="30"/>
        <v>0.5</v>
      </c>
      <c r="R404" s="16">
        <f t="shared" si="32"/>
        <v>2.5</v>
      </c>
      <c r="S404" s="18">
        <f t="shared" si="31"/>
        <v>0</v>
      </c>
      <c r="T404" s="18">
        <f t="shared" si="33"/>
        <v>75</v>
      </c>
      <c r="U404" s="1"/>
      <c r="V404" s="1"/>
      <c r="W404" s="1"/>
      <c r="X404" s="1"/>
      <c r="Y404" s="5"/>
    </row>
    <row r="405" spans="1:25" ht="15" customHeight="1" x14ac:dyDescent="0.2">
      <c r="A405" s="1">
        <v>406</v>
      </c>
      <c r="B405" s="22" t="s">
        <v>434</v>
      </c>
      <c r="C405" s="2"/>
      <c r="D405" s="2"/>
      <c r="E405" s="2"/>
      <c r="F405" s="215"/>
      <c r="G405" s="216"/>
      <c r="H405" s="216"/>
      <c r="I405" s="216"/>
      <c r="J405" s="3"/>
      <c r="K405" s="1"/>
      <c r="L405" s="1"/>
      <c r="M405" s="1">
        <v>0.5</v>
      </c>
      <c r="N405" s="1"/>
      <c r="O405" s="1"/>
      <c r="P405" s="1"/>
      <c r="Q405" s="1">
        <f t="shared" si="30"/>
        <v>0.5</v>
      </c>
      <c r="R405" s="16">
        <f t="shared" si="32"/>
        <v>3</v>
      </c>
      <c r="S405" s="18">
        <f t="shared" si="31"/>
        <v>0</v>
      </c>
      <c r="T405" s="18">
        <f t="shared" si="33"/>
        <v>75</v>
      </c>
      <c r="U405" s="1"/>
      <c r="V405" s="1"/>
      <c r="W405" s="1"/>
      <c r="X405" s="1"/>
      <c r="Y405" s="5"/>
    </row>
    <row r="406" spans="1:25" ht="15" customHeight="1" x14ac:dyDescent="0.2">
      <c r="A406" s="1">
        <v>407</v>
      </c>
      <c r="B406" s="22" t="s">
        <v>435</v>
      </c>
      <c r="C406" s="2"/>
      <c r="D406" s="2"/>
      <c r="E406" s="2"/>
      <c r="F406" s="215"/>
      <c r="G406" s="216"/>
      <c r="H406" s="216"/>
      <c r="I406" s="216"/>
      <c r="J406" s="3"/>
      <c r="K406" s="1"/>
      <c r="L406" s="1"/>
      <c r="M406" s="1">
        <v>0.5</v>
      </c>
      <c r="N406" s="1"/>
      <c r="O406" s="1"/>
      <c r="P406" s="1"/>
      <c r="Q406" s="1">
        <f t="shared" si="30"/>
        <v>0.5</v>
      </c>
      <c r="R406" s="16">
        <f t="shared" si="32"/>
        <v>3.5</v>
      </c>
      <c r="S406" s="18">
        <f t="shared" si="31"/>
        <v>1</v>
      </c>
      <c r="T406" s="18">
        <f t="shared" si="33"/>
        <v>75</v>
      </c>
      <c r="U406" s="1"/>
      <c r="V406" s="1"/>
      <c r="W406" s="1"/>
      <c r="X406" s="1"/>
      <c r="Y406" s="5"/>
    </row>
    <row r="407" spans="1:25" ht="15" customHeight="1" x14ac:dyDescent="0.2">
      <c r="A407" s="1">
        <v>408</v>
      </c>
      <c r="B407" s="22" t="s">
        <v>436</v>
      </c>
      <c r="C407" s="2"/>
      <c r="D407" s="2"/>
      <c r="E407" s="2"/>
      <c r="F407" s="215"/>
      <c r="G407" s="216"/>
      <c r="H407" s="216"/>
      <c r="I407" s="216"/>
      <c r="J407" s="3"/>
      <c r="K407" s="1"/>
      <c r="L407" s="1"/>
      <c r="M407" s="1">
        <v>0.5</v>
      </c>
      <c r="N407" s="1"/>
      <c r="O407" s="1"/>
      <c r="P407" s="1"/>
      <c r="Q407" s="1">
        <f t="shared" si="30"/>
        <v>0.5</v>
      </c>
      <c r="R407" s="16">
        <f t="shared" si="32"/>
        <v>0.5</v>
      </c>
      <c r="S407" s="18">
        <f t="shared" si="31"/>
        <v>0</v>
      </c>
      <c r="T407" s="18">
        <f t="shared" si="33"/>
        <v>76</v>
      </c>
      <c r="U407" s="1"/>
      <c r="V407" s="1"/>
      <c r="W407" s="1"/>
      <c r="X407" s="1"/>
      <c r="Y407" s="5"/>
    </row>
    <row r="408" spans="1:25" ht="15" customHeight="1" x14ac:dyDescent="0.2">
      <c r="A408" s="1">
        <v>409</v>
      </c>
      <c r="B408" s="22" t="s">
        <v>437</v>
      </c>
      <c r="C408" s="2"/>
      <c r="D408" s="2"/>
      <c r="E408" s="2"/>
      <c r="F408" s="215"/>
      <c r="G408" s="216"/>
      <c r="H408" s="216"/>
      <c r="I408" s="216"/>
      <c r="J408" s="3"/>
      <c r="K408" s="1"/>
      <c r="L408" s="1"/>
      <c r="M408" s="1">
        <v>0.5</v>
      </c>
      <c r="N408" s="1"/>
      <c r="O408" s="1"/>
      <c r="P408" s="1"/>
      <c r="Q408" s="1">
        <f t="shared" si="30"/>
        <v>0.5</v>
      </c>
      <c r="R408" s="16">
        <f t="shared" si="32"/>
        <v>1</v>
      </c>
      <c r="S408" s="18">
        <f t="shared" si="31"/>
        <v>0</v>
      </c>
      <c r="T408" s="18">
        <f t="shared" si="33"/>
        <v>76</v>
      </c>
      <c r="U408" s="1"/>
      <c r="V408" s="1"/>
      <c r="W408" s="1"/>
      <c r="X408" s="1"/>
      <c r="Y408" s="5"/>
    </row>
    <row r="409" spans="1:25" ht="15" customHeight="1" x14ac:dyDescent="0.2">
      <c r="A409" s="1">
        <v>410</v>
      </c>
      <c r="B409" s="22" t="s">
        <v>438</v>
      </c>
      <c r="C409" s="2"/>
      <c r="D409" s="2"/>
      <c r="E409" s="2"/>
      <c r="F409" s="215"/>
      <c r="G409" s="216"/>
      <c r="H409" s="216"/>
      <c r="I409" s="216"/>
      <c r="J409" s="3"/>
      <c r="K409" s="1"/>
      <c r="L409" s="1"/>
      <c r="M409" s="1">
        <v>0.5</v>
      </c>
      <c r="N409" s="1"/>
      <c r="O409" s="1"/>
      <c r="P409" s="1"/>
      <c r="Q409" s="1">
        <f t="shared" si="30"/>
        <v>0.5</v>
      </c>
      <c r="R409" s="16">
        <f t="shared" si="32"/>
        <v>1.5</v>
      </c>
      <c r="S409" s="18">
        <f t="shared" si="31"/>
        <v>0</v>
      </c>
      <c r="T409" s="18">
        <f t="shared" si="33"/>
        <v>76</v>
      </c>
      <c r="U409" s="1"/>
      <c r="V409" s="1"/>
      <c r="W409" s="1"/>
      <c r="X409" s="1"/>
      <c r="Y409" s="5"/>
    </row>
    <row r="410" spans="1:25" ht="15" customHeight="1" x14ac:dyDescent="0.2">
      <c r="A410" s="1">
        <v>411</v>
      </c>
      <c r="B410" s="22" t="s">
        <v>439</v>
      </c>
      <c r="C410" s="2"/>
      <c r="D410" s="2"/>
      <c r="E410" s="2"/>
      <c r="F410" s="215"/>
      <c r="G410" s="216"/>
      <c r="H410" s="216"/>
      <c r="I410" s="216"/>
      <c r="J410" s="3"/>
      <c r="K410" s="1"/>
      <c r="L410" s="1"/>
      <c r="M410" s="1">
        <v>0.5</v>
      </c>
      <c r="N410" s="1"/>
      <c r="O410" s="1"/>
      <c r="P410" s="1"/>
      <c r="Q410" s="1">
        <f t="shared" si="30"/>
        <v>0.5</v>
      </c>
      <c r="R410" s="16">
        <f t="shared" si="32"/>
        <v>2</v>
      </c>
      <c r="S410" s="18">
        <f t="shared" si="31"/>
        <v>0</v>
      </c>
      <c r="T410" s="18">
        <f t="shared" si="33"/>
        <v>76</v>
      </c>
      <c r="U410" s="1"/>
      <c r="V410" s="1"/>
      <c r="W410" s="1"/>
      <c r="X410" s="1"/>
      <c r="Y410" s="5"/>
    </row>
    <row r="411" spans="1:25" ht="15" customHeight="1" x14ac:dyDescent="0.2">
      <c r="A411" s="1">
        <v>412</v>
      </c>
      <c r="B411" s="22" t="s">
        <v>440</v>
      </c>
      <c r="C411" s="2"/>
      <c r="D411" s="2"/>
      <c r="E411" s="2"/>
      <c r="F411" s="215"/>
      <c r="G411" s="216"/>
      <c r="H411" s="216"/>
      <c r="I411" s="216"/>
      <c r="J411" s="3"/>
      <c r="K411" s="1"/>
      <c r="L411" s="1"/>
      <c r="M411" s="1">
        <v>0.5</v>
      </c>
      <c r="N411" s="1"/>
      <c r="O411" s="1"/>
      <c r="P411" s="1"/>
      <c r="Q411" s="1">
        <f t="shared" si="30"/>
        <v>0.5</v>
      </c>
      <c r="R411" s="16">
        <f t="shared" si="32"/>
        <v>2.5</v>
      </c>
      <c r="S411" s="18">
        <f t="shared" si="31"/>
        <v>0</v>
      </c>
      <c r="T411" s="18">
        <f t="shared" si="33"/>
        <v>76</v>
      </c>
      <c r="U411" s="1"/>
      <c r="V411" s="1"/>
      <c r="W411" s="1"/>
      <c r="X411" s="1"/>
      <c r="Y411" s="5"/>
    </row>
    <row r="412" spans="1:25" ht="15" customHeight="1" x14ac:dyDescent="0.2">
      <c r="A412" s="1">
        <v>413</v>
      </c>
      <c r="B412" s="22" t="s">
        <v>441</v>
      </c>
      <c r="C412" s="2"/>
      <c r="D412" s="2"/>
      <c r="E412" s="2"/>
      <c r="F412" s="215"/>
      <c r="G412" s="216"/>
      <c r="H412" s="216"/>
      <c r="I412" s="216"/>
      <c r="J412" s="3"/>
      <c r="K412" s="1"/>
      <c r="L412" s="1"/>
      <c r="M412" s="1">
        <v>0.5</v>
      </c>
      <c r="N412" s="1"/>
      <c r="O412" s="1"/>
      <c r="P412" s="1"/>
      <c r="Q412" s="1">
        <f t="shared" si="30"/>
        <v>0.5</v>
      </c>
      <c r="R412" s="16">
        <f t="shared" si="32"/>
        <v>3</v>
      </c>
      <c r="S412" s="18">
        <f t="shared" si="31"/>
        <v>0</v>
      </c>
      <c r="T412" s="18">
        <f t="shared" si="33"/>
        <v>76</v>
      </c>
      <c r="U412" s="1"/>
      <c r="V412" s="1"/>
      <c r="W412" s="1"/>
      <c r="X412" s="1"/>
      <c r="Y412" s="5"/>
    </row>
    <row r="413" spans="1:25" ht="15" customHeight="1" x14ac:dyDescent="0.2">
      <c r="A413" s="1">
        <v>414</v>
      </c>
      <c r="B413" s="22" t="s">
        <v>442</v>
      </c>
      <c r="C413" s="2"/>
      <c r="D413" s="2"/>
      <c r="E413" s="2"/>
      <c r="F413" s="215"/>
      <c r="G413" s="216"/>
      <c r="H413" s="216"/>
      <c r="I413" s="216"/>
      <c r="J413" s="3"/>
      <c r="K413" s="1"/>
      <c r="L413" s="1"/>
      <c r="M413" s="1">
        <v>0.5</v>
      </c>
      <c r="N413" s="1"/>
      <c r="O413" s="1"/>
      <c r="P413" s="1"/>
      <c r="Q413" s="1">
        <f t="shared" si="30"/>
        <v>0.5</v>
      </c>
      <c r="R413" s="16">
        <f t="shared" si="32"/>
        <v>3.5</v>
      </c>
      <c r="S413" s="18">
        <f t="shared" si="31"/>
        <v>1</v>
      </c>
      <c r="T413" s="18">
        <f t="shared" si="33"/>
        <v>76</v>
      </c>
      <c r="U413" s="1"/>
      <c r="V413" s="1"/>
      <c r="W413" s="1"/>
      <c r="X413" s="1"/>
      <c r="Y413" s="5"/>
    </row>
    <row r="414" spans="1:25" ht="15" customHeight="1" x14ac:dyDescent="0.2">
      <c r="A414" s="1">
        <v>415</v>
      </c>
      <c r="B414" s="22" t="s">
        <v>443</v>
      </c>
      <c r="C414" s="2"/>
      <c r="D414" s="2"/>
      <c r="E414" s="2"/>
      <c r="F414" s="215"/>
      <c r="G414" s="216"/>
      <c r="H414" s="216"/>
      <c r="I414" s="216"/>
      <c r="J414" s="3"/>
      <c r="K414" s="1"/>
      <c r="L414" s="1"/>
      <c r="M414" s="1">
        <v>0.5</v>
      </c>
      <c r="N414" s="1"/>
      <c r="O414" s="1"/>
      <c r="P414" s="1"/>
      <c r="Q414" s="1">
        <f t="shared" si="30"/>
        <v>0.5</v>
      </c>
      <c r="R414" s="16">
        <f t="shared" si="32"/>
        <v>0.5</v>
      </c>
      <c r="S414" s="18">
        <f t="shared" si="31"/>
        <v>0</v>
      </c>
      <c r="T414" s="18">
        <f t="shared" si="33"/>
        <v>77</v>
      </c>
      <c r="U414" s="1"/>
      <c r="V414" s="1"/>
      <c r="W414" s="1"/>
      <c r="X414" s="1"/>
      <c r="Y414" s="5"/>
    </row>
    <row r="415" spans="1:25" ht="15" customHeight="1" x14ac:dyDescent="0.2">
      <c r="A415" s="1">
        <v>416</v>
      </c>
      <c r="B415" s="22" t="s">
        <v>444</v>
      </c>
      <c r="C415" s="2"/>
      <c r="D415" s="2"/>
      <c r="E415" s="2"/>
      <c r="F415" s="215"/>
      <c r="G415" s="216"/>
      <c r="H415" s="216"/>
      <c r="I415" s="216"/>
      <c r="J415" s="3"/>
      <c r="K415" s="1"/>
      <c r="L415" s="1"/>
      <c r="M415" s="1">
        <v>0.5</v>
      </c>
      <c r="N415" s="1"/>
      <c r="O415" s="1"/>
      <c r="P415" s="1"/>
      <c r="Q415" s="1">
        <f t="shared" si="30"/>
        <v>0.5</v>
      </c>
      <c r="R415" s="16">
        <f t="shared" si="32"/>
        <v>1</v>
      </c>
      <c r="S415" s="18">
        <f t="shared" si="31"/>
        <v>0</v>
      </c>
      <c r="T415" s="18">
        <f t="shared" si="33"/>
        <v>77</v>
      </c>
      <c r="U415" s="1"/>
      <c r="V415" s="1"/>
      <c r="W415" s="1"/>
      <c r="X415" s="1"/>
      <c r="Y415" s="5"/>
    </row>
    <row r="416" spans="1:25" ht="15" customHeight="1" x14ac:dyDescent="0.2">
      <c r="A416" s="1">
        <v>417</v>
      </c>
      <c r="B416" s="22" t="s">
        <v>445</v>
      </c>
      <c r="C416" s="2"/>
      <c r="D416" s="2"/>
      <c r="E416" s="2"/>
      <c r="F416" s="215"/>
      <c r="G416" s="216"/>
      <c r="H416" s="216"/>
      <c r="I416" s="216"/>
      <c r="J416" s="3"/>
      <c r="K416" s="1"/>
      <c r="L416" s="1"/>
      <c r="M416" s="1">
        <v>0.5</v>
      </c>
      <c r="N416" s="1"/>
      <c r="O416" s="1"/>
      <c r="P416" s="1"/>
      <c r="Q416" s="1">
        <f t="shared" si="30"/>
        <v>0.5</v>
      </c>
      <c r="R416" s="16">
        <f t="shared" si="32"/>
        <v>1.5</v>
      </c>
      <c r="S416" s="18">
        <f t="shared" si="31"/>
        <v>0</v>
      </c>
      <c r="T416" s="18">
        <f t="shared" si="33"/>
        <v>77</v>
      </c>
      <c r="U416" s="1"/>
      <c r="V416" s="1"/>
      <c r="W416" s="1"/>
      <c r="X416" s="1"/>
      <c r="Y416" s="5"/>
    </row>
    <row r="417" spans="1:25" ht="15" customHeight="1" x14ac:dyDescent="0.2">
      <c r="A417" s="1">
        <v>418</v>
      </c>
      <c r="B417" s="22" t="s">
        <v>41</v>
      </c>
      <c r="C417" s="2"/>
      <c r="D417" s="2"/>
      <c r="E417" s="2"/>
      <c r="F417" s="215"/>
      <c r="G417" s="216"/>
      <c r="H417" s="216"/>
      <c r="I417" s="216"/>
      <c r="J417" s="3"/>
      <c r="K417" s="1"/>
      <c r="L417" s="1"/>
      <c r="M417" s="1">
        <v>0.5</v>
      </c>
      <c r="N417" s="1"/>
      <c r="O417" s="1"/>
      <c r="P417" s="1"/>
      <c r="Q417" s="1">
        <f t="shared" si="30"/>
        <v>0.5</v>
      </c>
      <c r="R417" s="16">
        <f t="shared" si="32"/>
        <v>2</v>
      </c>
      <c r="S417" s="18">
        <f t="shared" si="31"/>
        <v>0</v>
      </c>
      <c r="T417" s="18">
        <f t="shared" si="33"/>
        <v>77</v>
      </c>
      <c r="U417" s="1"/>
      <c r="V417" s="1"/>
      <c r="W417" s="1"/>
      <c r="X417" s="1"/>
      <c r="Y417" s="5"/>
    </row>
    <row r="418" spans="1:25" ht="15" customHeight="1" x14ac:dyDescent="0.2">
      <c r="A418" s="1">
        <v>419</v>
      </c>
      <c r="B418" s="22" t="s">
        <v>19</v>
      </c>
      <c r="C418" s="2"/>
      <c r="D418" s="2"/>
      <c r="E418" s="2"/>
      <c r="F418" s="215"/>
      <c r="G418" s="216"/>
      <c r="H418" s="216"/>
      <c r="I418" s="216"/>
      <c r="J418" s="3"/>
      <c r="K418" s="1"/>
      <c r="L418" s="1"/>
      <c r="M418" s="1">
        <v>0.5</v>
      </c>
      <c r="N418" s="1"/>
      <c r="O418" s="1"/>
      <c r="P418" s="1"/>
      <c r="Q418" s="1">
        <f t="shared" si="30"/>
        <v>0.5</v>
      </c>
      <c r="R418" s="16">
        <f t="shared" si="32"/>
        <v>2.5</v>
      </c>
      <c r="S418" s="18">
        <f t="shared" si="31"/>
        <v>0</v>
      </c>
      <c r="T418" s="18">
        <f t="shared" si="33"/>
        <v>77</v>
      </c>
      <c r="U418" s="1"/>
      <c r="V418" s="1"/>
      <c r="W418" s="1"/>
      <c r="X418" s="1"/>
      <c r="Y418" s="5"/>
    </row>
    <row r="419" spans="1:25" ht="15" customHeight="1" x14ac:dyDescent="0.2">
      <c r="A419" s="1">
        <v>420</v>
      </c>
      <c r="B419" s="22" t="s">
        <v>46</v>
      </c>
      <c r="C419" s="2"/>
      <c r="D419" s="2"/>
      <c r="E419" s="2"/>
      <c r="F419" s="215"/>
      <c r="G419" s="216"/>
      <c r="H419" s="216"/>
      <c r="I419" s="216"/>
      <c r="J419" s="3"/>
      <c r="K419" s="1"/>
      <c r="L419" s="1"/>
      <c r="M419" s="1">
        <v>0.5</v>
      </c>
      <c r="N419" s="1"/>
      <c r="O419" s="1"/>
      <c r="P419" s="1"/>
      <c r="Q419" s="1">
        <f t="shared" si="30"/>
        <v>0.5</v>
      </c>
      <c r="R419" s="16">
        <f t="shared" si="32"/>
        <v>3</v>
      </c>
      <c r="S419" s="18">
        <f t="shared" si="31"/>
        <v>0</v>
      </c>
      <c r="T419" s="18">
        <f t="shared" si="33"/>
        <v>77</v>
      </c>
      <c r="U419" s="1"/>
      <c r="V419" s="1"/>
      <c r="W419" s="1"/>
      <c r="X419" s="1"/>
      <c r="Y419" s="5"/>
    </row>
    <row r="420" spans="1:25" ht="15" customHeight="1" x14ac:dyDescent="0.2">
      <c r="A420" s="1">
        <v>421</v>
      </c>
      <c r="B420" s="22" t="s">
        <v>31</v>
      </c>
      <c r="C420" s="2"/>
      <c r="D420" s="2"/>
      <c r="E420" s="2"/>
      <c r="F420" s="215"/>
      <c r="G420" s="216"/>
      <c r="H420" s="216"/>
      <c r="I420" s="216"/>
      <c r="J420" s="3"/>
      <c r="K420" s="1"/>
      <c r="L420" s="1"/>
      <c r="M420" s="1">
        <v>0.5</v>
      </c>
      <c r="N420" s="1"/>
      <c r="O420" s="1"/>
      <c r="P420" s="1"/>
      <c r="Q420" s="1">
        <f t="shared" si="30"/>
        <v>0.5</v>
      </c>
      <c r="R420" s="16">
        <f t="shared" si="32"/>
        <v>3.5</v>
      </c>
      <c r="S420" s="18">
        <f t="shared" si="31"/>
        <v>1</v>
      </c>
      <c r="T420" s="18">
        <f t="shared" si="33"/>
        <v>77</v>
      </c>
      <c r="U420" s="1"/>
      <c r="V420" s="1"/>
      <c r="W420" s="1"/>
      <c r="X420" s="1"/>
      <c r="Y420" s="5"/>
    </row>
    <row r="421" spans="1:25" ht="15" customHeight="1" x14ac:dyDescent="0.2">
      <c r="A421" s="1">
        <v>422</v>
      </c>
      <c r="B421" s="22" t="s">
        <v>44</v>
      </c>
      <c r="C421" s="2"/>
      <c r="D421" s="2"/>
      <c r="E421" s="2"/>
      <c r="F421" s="215"/>
      <c r="G421" s="216"/>
      <c r="H421" s="216"/>
      <c r="I421" s="216"/>
      <c r="J421" s="3"/>
      <c r="K421" s="1"/>
      <c r="L421" s="1"/>
      <c r="M421" s="1">
        <v>0.5</v>
      </c>
      <c r="N421" s="1"/>
      <c r="O421" s="1"/>
      <c r="P421" s="1"/>
      <c r="Q421" s="1">
        <f t="shared" si="30"/>
        <v>0.5</v>
      </c>
      <c r="R421" s="16">
        <f t="shared" si="32"/>
        <v>0.5</v>
      </c>
      <c r="S421" s="18">
        <f t="shared" si="31"/>
        <v>0</v>
      </c>
      <c r="T421" s="18">
        <f t="shared" si="33"/>
        <v>78</v>
      </c>
      <c r="U421" s="1"/>
      <c r="V421" s="1"/>
      <c r="W421" s="1"/>
      <c r="X421" s="1"/>
      <c r="Y421" s="5"/>
    </row>
    <row r="422" spans="1:25" ht="15" customHeight="1" x14ac:dyDescent="0.2">
      <c r="A422" s="1">
        <v>423</v>
      </c>
      <c r="B422" s="22" t="s">
        <v>18</v>
      </c>
      <c r="C422" s="2"/>
      <c r="D422" s="2"/>
      <c r="E422" s="2"/>
      <c r="F422" s="215"/>
      <c r="G422" s="216"/>
      <c r="H422" s="216"/>
      <c r="I422" s="216"/>
      <c r="J422" s="3"/>
      <c r="K422" s="1"/>
      <c r="L422" s="1"/>
      <c r="M422" s="1">
        <v>0.5</v>
      </c>
      <c r="N422" s="1"/>
      <c r="O422" s="1"/>
      <c r="P422" s="1"/>
      <c r="Q422" s="1">
        <f t="shared" si="30"/>
        <v>0.5</v>
      </c>
      <c r="R422" s="16">
        <f t="shared" si="32"/>
        <v>1</v>
      </c>
      <c r="S422" s="18">
        <f t="shared" si="31"/>
        <v>0</v>
      </c>
      <c r="T422" s="18">
        <f t="shared" si="33"/>
        <v>78</v>
      </c>
      <c r="U422" s="1"/>
      <c r="V422" s="1"/>
      <c r="W422" s="1"/>
      <c r="X422" s="1"/>
      <c r="Y422" s="5"/>
    </row>
    <row r="423" spans="1:25" ht="15" customHeight="1" x14ac:dyDescent="0.2">
      <c r="A423" s="1">
        <v>424</v>
      </c>
      <c r="B423" s="22" t="s">
        <v>45</v>
      </c>
      <c r="C423" s="2"/>
      <c r="D423" s="2"/>
      <c r="E423" s="2"/>
      <c r="F423" s="215"/>
      <c r="G423" s="216"/>
      <c r="H423" s="216"/>
      <c r="I423" s="216"/>
      <c r="J423" s="3"/>
      <c r="K423" s="1"/>
      <c r="L423" s="1"/>
      <c r="M423" s="1">
        <v>0.5</v>
      </c>
      <c r="N423" s="1"/>
      <c r="O423" s="1"/>
      <c r="P423" s="1"/>
      <c r="Q423" s="1">
        <f t="shared" si="30"/>
        <v>0.5</v>
      </c>
      <c r="R423" s="16">
        <f t="shared" si="32"/>
        <v>1.5</v>
      </c>
      <c r="S423" s="18">
        <f t="shared" si="31"/>
        <v>0</v>
      </c>
      <c r="T423" s="18">
        <f t="shared" si="33"/>
        <v>78</v>
      </c>
      <c r="U423" s="1"/>
      <c r="V423" s="1"/>
      <c r="W423" s="1"/>
      <c r="X423" s="1"/>
      <c r="Y423" s="5"/>
    </row>
    <row r="424" spans="1:25" ht="15" customHeight="1" x14ac:dyDescent="0.2">
      <c r="A424" s="1">
        <v>425</v>
      </c>
      <c r="B424" s="22" t="s">
        <v>48</v>
      </c>
      <c r="C424" s="2"/>
      <c r="D424" s="2"/>
      <c r="E424" s="2"/>
      <c r="F424" s="215"/>
      <c r="G424" s="216"/>
      <c r="H424" s="216"/>
      <c r="I424" s="216"/>
      <c r="J424" s="3"/>
      <c r="K424" s="1"/>
      <c r="L424" s="1"/>
      <c r="M424" s="1">
        <v>0.5</v>
      </c>
      <c r="N424" s="1"/>
      <c r="O424" s="1"/>
      <c r="P424" s="1"/>
      <c r="Q424" s="1">
        <f t="shared" si="30"/>
        <v>0.5</v>
      </c>
      <c r="R424" s="16">
        <f t="shared" si="32"/>
        <v>2</v>
      </c>
      <c r="S424" s="18">
        <f t="shared" si="31"/>
        <v>0</v>
      </c>
      <c r="T424" s="18">
        <f t="shared" si="33"/>
        <v>78</v>
      </c>
      <c r="U424" s="1"/>
      <c r="V424" s="1"/>
      <c r="W424" s="1"/>
      <c r="X424" s="1"/>
      <c r="Y424" s="5"/>
    </row>
    <row r="425" spans="1:25" ht="15" customHeight="1" x14ac:dyDescent="0.2">
      <c r="A425" s="1">
        <v>426</v>
      </c>
      <c r="B425" s="22" t="s">
        <v>446</v>
      </c>
      <c r="C425" s="2"/>
      <c r="D425" s="2"/>
      <c r="E425" s="2"/>
      <c r="F425" s="215"/>
      <c r="G425" s="216"/>
      <c r="H425" s="216"/>
      <c r="I425" s="216"/>
      <c r="J425" s="3"/>
      <c r="K425" s="1"/>
      <c r="L425" s="1"/>
      <c r="M425" s="1">
        <v>0.5</v>
      </c>
      <c r="N425" s="1"/>
      <c r="O425" s="1"/>
      <c r="P425" s="1"/>
      <c r="Q425" s="1">
        <f t="shared" si="30"/>
        <v>0.5</v>
      </c>
      <c r="R425" s="16">
        <f t="shared" si="32"/>
        <v>2.5</v>
      </c>
      <c r="S425" s="18">
        <f t="shared" si="31"/>
        <v>0</v>
      </c>
      <c r="T425" s="18">
        <f t="shared" si="33"/>
        <v>78</v>
      </c>
      <c r="U425" s="1"/>
      <c r="V425" s="1"/>
      <c r="W425" s="1"/>
      <c r="X425" s="1"/>
      <c r="Y425" s="5"/>
    </row>
    <row r="426" spans="1:25" ht="15" customHeight="1" x14ac:dyDescent="0.2">
      <c r="A426" s="1">
        <v>427</v>
      </c>
      <c r="B426" s="22" t="s">
        <v>452</v>
      </c>
      <c r="C426" s="2"/>
      <c r="D426" s="2"/>
      <c r="E426" s="2"/>
      <c r="F426" s="215"/>
      <c r="G426" s="216"/>
      <c r="H426" s="216"/>
      <c r="I426" s="216"/>
      <c r="J426" s="3"/>
      <c r="K426" s="1"/>
      <c r="L426" s="1"/>
      <c r="M426" s="1">
        <v>0.5</v>
      </c>
      <c r="N426" s="1"/>
      <c r="O426" s="1"/>
      <c r="P426" s="1"/>
      <c r="Q426" s="1">
        <f t="shared" si="30"/>
        <v>0.5</v>
      </c>
      <c r="R426" s="16">
        <f t="shared" si="32"/>
        <v>3</v>
      </c>
      <c r="S426" s="18">
        <f t="shared" si="31"/>
        <v>0</v>
      </c>
      <c r="T426" s="18">
        <f t="shared" si="33"/>
        <v>78</v>
      </c>
      <c r="U426" s="1"/>
      <c r="V426" s="1"/>
      <c r="W426" s="1"/>
      <c r="X426" s="1"/>
      <c r="Y426" s="5"/>
    </row>
    <row r="427" spans="1:25" ht="15" customHeight="1" x14ac:dyDescent="0.2">
      <c r="A427" s="1">
        <v>428</v>
      </c>
      <c r="B427" s="22" t="s">
        <v>453</v>
      </c>
      <c r="C427" s="2"/>
      <c r="D427" s="2"/>
      <c r="E427" s="2"/>
      <c r="F427" s="215"/>
      <c r="G427" s="216"/>
      <c r="H427" s="216"/>
      <c r="I427" s="216"/>
      <c r="J427" s="3"/>
      <c r="K427" s="1"/>
      <c r="L427" s="1"/>
      <c r="M427" s="1">
        <v>0.5</v>
      </c>
      <c r="N427" s="1"/>
      <c r="O427" s="1"/>
      <c r="P427" s="1"/>
      <c r="Q427" s="1">
        <f t="shared" si="30"/>
        <v>0.5</v>
      </c>
      <c r="R427" s="16">
        <f t="shared" si="32"/>
        <v>3.5</v>
      </c>
      <c r="S427" s="18">
        <f t="shared" si="31"/>
        <v>1</v>
      </c>
      <c r="T427" s="18">
        <f t="shared" si="33"/>
        <v>78</v>
      </c>
      <c r="U427" s="1"/>
      <c r="V427" s="1"/>
      <c r="W427" s="1"/>
      <c r="X427" s="1"/>
      <c r="Y427" s="5"/>
    </row>
    <row r="428" spans="1:25" ht="15.75" customHeight="1" x14ac:dyDescent="0.2">
      <c r="A428" s="1">
        <v>429</v>
      </c>
      <c r="B428" s="22" t="s">
        <v>454</v>
      </c>
      <c r="C428" s="2"/>
      <c r="D428" s="2"/>
      <c r="E428" s="2"/>
      <c r="F428" s="215"/>
      <c r="G428" s="216"/>
      <c r="H428" s="216"/>
      <c r="I428" s="216"/>
      <c r="J428" s="3"/>
      <c r="K428" s="1"/>
      <c r="L428" s="1"/>
      <c r="M428" s="1">
        <v>0.5</v>
      </c>
      <c r="N428" s="1"/>
      <c r="O428" s="1"/>
      <c r="P428" s="1"/>
      <c r="Q428" s="1">
        <f t="shared" si="30"/>
        <v>0.5</v>
      </c>
      <c r="R428" s="16">
        <f t="shared" si="32"/>
        <v>0.5</v>
      </c>
      <c r="S428" s="18">
        <f t="shared" si="31"/>
        <v>0</v>
      </c>
      <c r="T428" s="18">
        <f t="shared" si="33"/>
        <v>79</v>
      </c>
      <c r="U428" s="1"/>
      <c r="V428" s="1"/>
      <c r="W428" s="1"/>
      <c r="X428" s="1"/>
      <c r="Y428" s="5"/>
    </row>
    <row r="429" spans="1:25" ht="15" customHeight="1" x14ac:dyDescent="0.2">
      <c r="A429" s="1">
        <v>430</v>
      </c>
      <c r="B429" s="22" t="s">
        <v>455</v>
      </c>
      <c r="C429" s="2"/>
      <c r="D429" s="2"/>
      <c r="E429" s="2"/>
      <c r="F429" s="215"/>
      <c r="G429" s="216"/>
      <c r="H429" s="216"/>
      <c r="I429" s="216"/>
      <c r="J429" s="3"/>
      <c r="K429" s="1"/>
      <c r="L429" s="1"/>
      <c r="M429" s="1">
        <v>0.5</v>
      </c>
      <c r="N429" s="1"/>
      <c r="O429" s="1"/>
      <c r="P429" s="1"/>
      <c r="Q429" s="1">
        <f t="shared" si="30"/>
        <v>0.5</v>
      </c>
      <c r="R429" s="16">
        <f t="shared" si="32"/>
        <v>1</v>
      </c>
      <c r="S429" s="18">
        <f t="shared" si="31"/>
        <v>0</v>
      </c>
      <c r="T429" s="18">
        <f t="shared" si="33"/>
        <v>79</v>
      </c>
      <c r="U429" s="1"/>
      <c r="V429" s="1"/>
      <c r="W429" s="1"/>
      <c r="X429" s="1"/>
      <c r="Y429" s="5"/>
    </row>
    <row r="430" spans="1:25" ht="15" customHeight="1" x14ac:dyDescent="0.2">
      <c r="A430" s="1">
        <v>431</v>
      </c>
      <c r="B430" s="22" t="s">
        <v>456</v>
      </c>
      <c r="C430" s="2"/>
      <c r="D430" s="2"/>
      <c r="E430" s="2"/>
      <c r="F430" s="215"/>
      <c r="G430" s="216"/>
      <c r="H430" s="216"/>
      <c r="I430" s="216"/>
      <c r="J430" s="3"/>
      <c r="K430" s="1"/>
      <c r="L430" s="1"/>
      <c r="M430" s="1">
        <v>0.5</v>
      </c>
      <c r="N430" s="1"/>
      <c r="O430" s="1"/>
      <c r="P430" s="1"/>
      <c r="Q430" s="1">
        <f t="shared" si="30"/>
        <v>0.5</v>
      </c>
      <c r="R430" s="16">
        <f t="shared" si="32"/>
        <v>1.5</v>
      </c>
      <c r="S430" s="18">
        <f t="shared" si="31"/>
        <v>0</v>
      </c>
      <c r="T430" s="18">
        <f t="shared" si="33"/>
        <v>79</v>
      </c>
      <c r="U430" s="1"/>
      <c r="V430" s="1"/>
      <c r="W430" s="1"/>
      <c r="X430" s="1"/>
      <c r="Y430" s="5"/>
    </row>
    <row r="431" spans="1:25" ht="15" customHeight="1" x14ac:dyDescent="0.2">
      <c r="A431" s="1">
        <v>432</v>
      </c>
      <c r="B431" s="22" t="s">
        <v>457</v>
      </c>
      <c r="C431" s="2"/>
      <c r="D431" s="2"/>
      <c r="E431" s="2"/>
      <c r="F431" s="215"/>
      <c r="G431" s="216"/>
      <c r="H431" s="216"/>
      <c r="I431" s="216"/>
      <c r="J431" s="3"/>
      <c r="K431" s="1"/>
      <c r="L431" s="1"/>
      <c r="M431" s="1">
        <v>0.5</v>
      </c>
      <c r="N431" s="1"/>
      <c r="O431" s="1"/>
      <c r="P431" s="1"/>
      <c r="Q431" s="1">
        <f t="shared" si="30"/>
        <v>0.5</v>
      </c>
      <c r="R431" s="16">
        <f t="shared" si="32"/>
        <v>2</v>
      </c>
      <c r="S431" s="18">
        <f t="shared" si="31"/>
        <v>0</v>
      </c>
      <c r="T431" s="18">
        <f t="shared" si="33"/>
        <v>79</v>
      </c>
      <c r="U431" s="1"/>
      <c r="V431" s="1"/>
      <c r="W431" s="1"/>
      <c r="X431" s="1"/>
      <c r="Y431" s="5"/>
    </row>
    <row r="432" spans="1:25" ht="15" customHeight="1" x14ac:dyDescent="0.2">
      <c r="A432" s="1">
        <v>433</v>
      </c>
      <c r="B432" s="22" t="s">
        <v>458</v>
      </c>
      <c r="C432" s="2"/>
      <c r="D432" s="2"/>
      <c r="E432" s="2"/>
      <c r="F432" s="215"/>
      <c r="G432" s="216"/>
      <c r="H432" s="216"/>
      <c r="I432" s="216"/>
      <c r="J432" s="3"/>
      <c r="K432" s="1"/>
      <c r="L432" s="1"/>
      <c r="M432" s="1">
        <v>0.5</v>
      </c>
      <c r="N432" s="1"/>
      <c r="O432" s="1"/>
      <c r="P432" s="1"/>
      <c r="Q432" s="1">
        <f t="shared" si="30"/>
        <v>0.5</v>
      </c>
      <c r="R432" s="16">
        <f t="shared" si="32"/>
        <v>2.5</v>
      </c>
      <c r="S432" s="18">
        <f t="shared" si="31"/>
        <v>0</v>
      </c>
      <c r="T432" s="18">
        <f t="shared" si="33"/>
        <v>79</v>
      </c>
      <c r="U432" s="1"/>
      <c r="V432" s="1"/>
      <c r="W432" s="1"/>
      <c r="X432" s="1"/>
      <c r="Y432" s="5"/>
    </row>
    <row r="433" spans="1:25" ht="15" customHeight="1" x14ac:dyDescent="0.2">
      <c r="A433" s="1">
        <v>434</v>
      </c>
      <c r="B433" s="22" t="s">
        <v>459</v>
      </c>
      <c r="C433" s="2"/>
      <c r="D433" s="2"/>
      <c r="E433" s="2"/>
      <c r="F433" s="215"/>
      <c r="G433" s="216"/>
      <c r="H433" s="216"/>
      <c r="I433" s="216"/>
      <c r="J433" s="3"/>
      <c r="K433" s="1"/>
      <c r="L433" s="1"/>
      <c r="M433" s="1">
        <v>0.5</v>
      </c>
      <c r="N433" s="1"/>
      <c r="O433" s="1"/>
      <c r="P433" s="1"/>
      <c r="Q433" s="1">
        <f t="shared" si="30"/>
        <v>0.5</v>
      </c>
      <c r="R433" s="16">
        <f t="shared" si="32"/>
        <v>3</v>
      </c>
      <c r="S433" s="18">
        <f t="shared" si="31"/>
        <v>0</v>
      </c>
      <c r="T433" s="18">
        <f t="shared" si="33"/>
        <v>79</v>
      </c>
      <c r="U433" s="1"/>
      <c r="V433" s="1"/>
      <c r="W433" s="1"/>
      <c r="X433" s="1"/>
      <c r="Y433" s="5"/>
    </row>
    <row r="434" spans="1:25" ht="15" customHeight="1" x14ac:dyDescent="0.2">
      <c r="A434" s="1">
        <v>435</v>
      </c>
      <c r="B434" s="22" t="s">
        <v>460</v>
      </c>
      <c r="C434" s="2"/>
      <c r="D434" s="2"/>
      <c r="E434" s="2"/>
      <c r="F434" s="215"/>
      <c r="G434" s="216"/>
      <c r="H434" s="216"/>
      <c r="I434" s="216"/>
      <c r="J434" s="3"/>
      <c r="K434" s="1"/>
      <c r="L434" s="1"/>
      <c r="M434" s="1">
        <v>0.5</v>
      </c>
      <c r="N434" s="1"/>
      <c r="O434" s="1"/>
      <c r="P434" s="1"/>
      <c r="Q434" s="1">
        <f t="shared" si="30"/>
        <v>0.5</v>
      </c>
      <c r="R434" s="16">
        <f t="shared" si="32"/>
        <v>3.5</v>
      </c>
      <c r="S434" s="18">
        <f t="shared" si="31"/>
        <v>1</v>
      </c>
      <c r="T434" s="18">
        <f t="shared" si="33"/>
        <v>79</v>
      </c>
      <c r="U434" s="1"/>
      <c r="V434" s="1"/>
      <c r="W434" s="1"/>
      <c r="X434" s="1"/>
      <c r="Y434" s="5"/>
    </row>
    <row r="435" spans="1:25" ht="15" customHeight="1" x14ac:dyDescent="0.2">
      <c r="A435" s="1">
        <v>436</v>
      </c>
      <c r="B435" s="22" t="s">
        <v>461</v>
      </c>
      <c r="C435" s="2"/>
      <c r="D435" s="2"/>
      <c r="E435" s="2"/>
      <c r="F435" s="215"/>
      <c r="G435" s="216"/>
      <c r="H435" s="216"/>
      <c r="I435" s="216"/>
      <c r="J435" s="3"/>
      <c r="K435" s="1"/>
      <c r="L435" s="1"/>
      <c r="M435" s="1">
        <v>0.5</v>
      </c>
      <c r="N435" s="1"/>
      <c r="O435" s="1"/>
      <c r="P435" s="1"/>
      <c r="Q435" s="1">
        <f t="shared" si="30"/>
        <v>0.5</v>
      </c>
      <c r="R435" s="16">
        <f t="shared" si="32"/>
        <v>0.5</v>
      </c>
      <c r="S435" s="18">
        <f t="shared" si="31"/>
        <v>0</v>
      </c>
      <c r="T435" s="18">
        <f t="shared" si="33"/>
        <v>80</v>
      </c>
      <c r="U435" s="1"/>
      <c r="V435" s="1"/>
      <c r="W435" s="1"/>
      <c r="X435" s="1"/>
      <c r="Y435" s="5"/>
    </row>
    <row r="436" spans="1:25" ht="15" customHeight="1" x14ac:dyDescent="0.2">
      <c r="A436" s="1">
        <v>437</v>
      </c>
      <c r="B436" s="22" t="s">
        <v>462</v>
      </c>
      <c r="C436" s="2"/>
      <c r="D436" s="2"/>
      <c r="E436" s="2"/>
      <c r="F436" s="215"/>
      <c r="G436" s="216"/>
      <c r="H436" s="216"/>
      <c r="I436" s="216"/>
      <c r="J436" s="3"/>
      <c r="K436" s="1"/>
      <c r="L436" s="1"/>
      <c r="M436" s="1">
        <v>0.5</v>
      </c>
      <c r="N436" s="1"/>
      <c r="O436" s="1"/>
      <c r="P436" s="1"/>
      <c r="Q436" s="1">
        <f t="shared" si="30"/>
        <v>0.5</v>
      </c>
      <c r="R436" s="16">
        <f t="shared" si="32"/>
        <v>1</v>
      </c>
      <c r="S436" s="18">
        <f t="shared" si="31"/>
        <v>0</v>
      </c>
      <c r="T436" s="18">
        <f t="shared" si="33"/>
        <v>80</v>
      </c>
      <c r="U436" s="1"/>
      <c r="V436" s="1"/>
      <c r="W436" s="1"/>
      <c r="X436" s="1"/>
      <c r="Y436" s="5"/>
    </row>
    <row r="437" spans="1:25" ht="15" customHeight="1" x14ac:dyDescent="0.2">
      <c r="A437" s="1">
        <v>438</v>
      </c>
      <c r="B437" s="22" t="s">
        <v>463</v>
      </c>
      <c r="C437" s="2"/>
      <c r="D437" s="2"/>
      <c r="E437" s="2"/>
      <c r="F437" s="215"/>
      <c r="G437" s="216"/>
      <c r="H437" s="216"/>
      <c r="I437" s="216"/>
      <c r="J437" s="3"/>
      <c r="K437" s="1"/>
      <c r="L437" s="1"/>
      <c r="M437" s="1">
        <v>0.5</v>
      </c>
      <c r="N437" s="1"/>
      <c r="O437" s="1"/>
      <c r="P437" s="1"/>
      <c r="Q437" s="1">
        <f t="shared" si="30"/>
        <v>0.5</v>
      </c>
      <c r="R437" s="16">
        <f t="shared" si="32"/>
        <v>1.5</v>
      </c>
      <c r="S437" s="18">
        <f t="shared" si="31"/>
        <v>0</v>
      </c>
      <c r="T437" s="18">
        <f t="shared" si="33"/>
        <v>80</v>
      </c>
      <c r="U437" s="1"/>
      <c r="V437" s="1"/>
      <c r="W437" s="1"/>
      <c r="X437" s="1"/>
      <c r="Y437" s="5"/>
    </row>
    <row r="438" spans="1:25" ht="15" customHeight="1" x14ac:dyDescent="0.2">
      <c r="A438" s="1">
        <v>439</v>
      </c>
      <c r="B438" s="22" t="s">
        <v>465</v>
      </c>
      <c r="C438" s="2"/>
      <c r="D438" s="2"/>
      <c r="E438" s="2"/>
      <c r="F438" s="215"/>
      <c r="G438" s="216"/>
      <c r="H438" s="216"/>
      <c r="I438" s="216"/>
      <c r="J438" s="3"/>
      <c r="K438" s="1"/>
      <c r="L438" s="1"/>
      <c r="M438" s="1">
        <v>0.5</v>
      </c>
      <c r="N438" s="1"/>
      <c r="O438" s="1"/>
      <c r="P438" s="1"/>
      <c r="Q438" s="1">
        <f t="shared" si="30"/>
        <v>0.5</v>
      </c>
      <c r="R438" s="16">
        <f t="shared" si="32"/>
        <v>2</v>
      </c>
      <c r="S438" s="18">
        <f t="shared" si="31"/>
        <v>0</v>
      </c>
      <c r="T438" s="18">
        <f t="shared" si="33"/>
        <v>80</v>
      </c>
      <c r="U438" s="1"/>
      <c r="V438" s="1"/>
      <c r="W438" s="1"/>
      <c r="X438" s="1"/>
      <c r="Y438" s="5"/>
    </row>
    <row r="439" spans="1:25" ht="15" customHeight="1" x14ac:dyDescent="0.2">
      <c r="A439" s="1">
        <v>440</v>
      </c>
      <c r="B439" s="22" t="s">
        <v>466</v>
      </c>
      <c r="C439" s="2"/>
      <c r="D439" s="2"/>
      <c r="E439" s="2"/>
      <c r="F439" s="215"/>
      <c r="G439" s="216"/>
      <c r="H439" s="216"/>
      <c r="I439" s="216"/>
      <c r="J439" s="3"/>
      <c r="K439" s="1"/>
      <c r="L439" s="1"/>
      <c r="M439" s="1">
        <v>0.5</v>
      </c>
      <c r="N439" s="1"/>
      <c r="O439" s="1"/>
      <c r="P439" s="1"/>
      <c r="Q439" s="1">
        <f t="shared" si="30"/>
        <v>0.5</v>
      </c>
      <c r="R439" s="16">
        <f t="shared" si="32"/>
        <v>2.5</v>
      </c>
      <c r="S439" s="18">
        <f t="shared" si="31"/>
        <v>0</v>
      </c>
      <c r="T439" s="18">
        <f t="shared" si="33"/>
        <v>80</v>
      </c>
      <c r="U439" s="1"/>
      <c r="V439" s="1"/>
      <c r="W439" s="1"/>
      <c r="X439" s="1"/>
      <c r="Y439" s="5"/>
    </row>
    <row r="440" spans="1:25" ht="15" customHeight="1" x14ac:dyDescent="0.2">
      <c r="A440" s="1">
        <v>441</v>
      </c>
      <c r="B440" s="22" t="s">
        <v>467</v>
      </c>
      <c r="C440" s="2"/>
      <c r="D440" s="2"/>
      <c r="E440" s="2"/>
      <c r="F440" s="215"/>
      <c r="G440" s="216"/>
      <c r="H440" s="216"/>
      <c r="I440" s="216"/>
      <c r="J440" s="3"/>
      <c r="K440" s="1"/>
      <c r="L440" s="1"/>
      <c r="M440" s="1">
        <v>0.5</v>
      </c>
      <c r="N440" s="1"/>
      <c r="O440" s="1"/>
      <c r="P440" s="1"/>
      <c r="Q440" s="1">
        <f t="shared" si="30"/>
        <v>0.5</v>
      </c>
      <c r="R440" s="16">
        <f t="shared" si="32"/>
        <v>3</v>
      </c>
      <c r="S440" s="18">
        <f t="shared" si="31"/>
        <v>0</v>
      </c>
      <c r="T440" s="18">
        <f t="shared" si="33"/>
        <v>80</v>
      </c>
      <c r="U440" s="1"/>
      <c r="V440" s="1"/>
      <c r="W440" s="1"/>
      <c r="X440" s="1"/>
      <c r="Y440" s="5"/>
    </row>
    <row r="441" spans="1:25" ht="15" customHeight="1" x14ac:dyDescent="0.2">
      <c r="A441" s="1">
        <v>442</v>
      </c>
      <c r="B441" s="22" t="s">
        <v>468</v>
      </c>
      <c r="C441" s="2"/>
      <c r="D441" s="2"/>
      <c r="E441" s="2"/>
      <c r="F441" s="215"/>
      <c r="G441" s="216"/>
      <c r="H441" s="216"/>
      <c r="I441" s="216"/>
      <c r="J441" s="3"/>
      <c r="K441" s="1"/>
      <c r="L441" s="1"/>
      <c r="M441" s="1">
        <v>0.5</v>
      </c>
      <c r="N441" s="1"/>
      <c r="O441" s="1"/>
      <c r="P441" s="1"/>
      <c r="Q441" s="1">
        <f t="shared" si="30"/>
        <v>0.5</v>
      </c>
      <c r="R441" s="16">
        <f t="shared" si="32"/>
        <v>3.5</v>
      </c>
      <c r="S441" s="18">
        <f t="shared" si="31"/>
        <v>1</v>
      </c>
      <c r="T441" s="18">
        <f t="shared" si="33"/>
        <v>80</v>
      </c>
      <c r="U441" s="1"/>
      <c r="V441" s="1"/>
      <c r="W441" s="1"/>
      <c r="X441" s="1"/>
      <c r="Y441" s="5"/>
    </row>
    <row r="442" spans="1:25" ht="15" customHeight="1" x14ac:dyDescent="0.2">
      <c r="A442" s="1">
        <v>443</v>
      </c>
      <c r="B442" s="22" t="s">
        <v>469</v>
      </c>
      <c r="C442" s="2"/>
      <c r="D442" s="2"/>
      <c r="E442" s="2"/>
      <c r="F442" s="215"/>
      <c r="G442" s="216"/>
      <c r="H442" s="216"/>
      <c r="I442" s="216"/>
      <c r="J442" s="3"/>
      <c r="K442" s="1"/>
      <c r="L442" s="1"/>
      <c r="M442" s="1">
        <v>0.5</v>
      </c>
      <c r="N442" s="1"/>
      <c r="O442" s="1"/>
      <c r="P442" s="1"/>
      <c r="Q442" s="1">
        <f t="shared" si="30"/>
        <v>0.5</v>
      </c>
      <c r="R442" s="16">
        <f t="shared" si="32"/>
        <v>0.5</v>
      </c>
      <c r="S442" s="18">
        <f t="shared" si="31"/>
        <v>0</v>
      </c>
      <c r="T442" s="18">
        <f t="shared" si="33"/>
        <v>81</v>
      </c>
      <c r="U442" s="1"/>
      <c r="V442" s="1"/>
      <c r="W442" s="1"/>
      <c r="X442" s="1"/>
      <c r="Y442" s="5"/>
    </row>
    <row r="443" spans="1:25" ht="15" customHeight="1" x14ac:dyDescent="0.2">
      <c r="A443" s="1">
        <v>444</v>
      </c>
      <c r="B443" s="22" t="s">
        <v>470</v>
      </c>
      <c r="C443" s="2"/>
      <c r="D443" s="2"/>
      <c r="E443" s="2"/>
      <c r="F443" s="215"/>
      <c r="G443" s="216"/>
      <c r="H443" s="216"/>
      <c r="I443" s="216"/>
      <c r="J443" s="3"/>
      <c r="K443" s="1"/>
      <c r="L443" s="1"/>
      <c r="M443" s="1">
        <v>0.5</v>
      </c>
      <c r="N443" s="1"/>
      <c r="O443" s="1"/>
      <c r="P443" s="1"/>
      <c r="Q443" s="1">
        <f t="shared" si="30"/>
        <v>0.5</v>
      </c>
      <c r="R443" s="16">
        <f t="shared" si="32"/>
        <v>1</v>
      </c>
      <c r="S443" s="18">
        <f t="shared" si="31"/>
        <v>0</v>
      </c>
      <c r="T443" s="18">
        <f t="shared" si="33"/>
        <v>81</v>
      </c>
      <c r="U443" s="1"/>
      <c r="V443" s="1"/>
      <c r="W443" s="1"/>
      <c r="X443" s="1"/>
      <c r="Y443" s="5"/>
    </row>
    <row r="444" spans="1:25" ht="15" customHeight="1" x14ac:dyDescent="0.2">
      <c r="A444" s="1">
        <v>445</v>
      </c>
      <c r="B444" s="22" t="s">
        <v>472</v>
      </c>
      <c r="C444" s="2"/>
      <c r="D444" s="2"/>
      <c r="E444" s="2"/>
      <c r="F444" s="215"/>
      <c r="G444" s="216"/>
      <c r="H444" s="216"/>
      <c r="I444" s="216"/>
      <c r="J444" s="3"/>
      <c r="K444" s="1"/>
      <c r="L444" s="1"/>
      <c r="M444" s="1">
        <v>0.5</v>
      </c>
      <c r="N444" s="1"/>
      <c r="O444" s="1"/>
      <c r="P444" s="1"/>
      <c r="Q444" s="1">
        <f t="shared" si="30"/>
        <v>0.5</v>
      </c>
      <c r="R444" s="16">
        <f t="shared" si="32"/>
        <v>1.5</v>
      </c>
      <c r="S444" s="18">
        <f t="shared" si="31"/>
        <v>0</v>
      </c>
      <c r="T444" s="18">
        <f t="shared" si="33"/>
        <v>81</v>
      </c>
      <c r="U444" s="1"/>
      <c r="V444" s="1"/>
      <c r="W444" s="1"/>
      <c r="X444" s="1"/>
      <c r="Y444" s="5"/>
    </row>
    <row r="445" spans="1:25" ht="15" customHeight="1" x14ac:dyDescent="0.2">
      <c r="A445" s="1">
        <v>446</v>
      </c>
      <c r="B445" s="22" t="s">
        <v>473</v>
      </c>
      <c r="C445" s="2"/>
      <c r="D445" s="2"/>
      <c r="E445" s="2"/>
      <c r="F445" s="215"/>
      <c r="G445" s="216"/>
      <c r="H445" s="216"/>
      <c r="I445" s="216"/>
      <c r="J445" s="3"/>
      <c r="K445" s="1"/>
      <c r="L445" s="1"/>
      <c r="M445" s="1">
        <v>0.5</v>
      </c>
      <c r="N445" s="1"/>
      <c r="O445" s="1"/>
      <c r="P445" s="1"/>
      <c r="Q445" s="1">
        <f t="shared" si="30"/>
        <v>0.5</v>
      </c>
      <c r="R445" s="16">
        <f t="shared" si="32"/>
        <v>2</v>
      </c>
      <c r="S445" s="18">
        <f t="shared" si="31"/>
        <v>0</v>
      </c>
      <c r="T445" s="18">
        <f t="shared" si="33"/>
        <v>81</v>
      </c>
      <c r="U445" s="1"/>
      <c r="V445" s="1"/>
      <c r="W445" s="1"/>
      <c r="X445" s="1"/>
      <c r="Y445" s="5"/>
    </row>
    <row r="446" spans="1:25" ht="15" customHeight="1" x14ac:dyDescent="0.2">
      <c r="A446" s="1">
        <v>447</v>
      </c>
      <c r="B446" s="22" t="s">
        <v>474</v>
      </c>
      <c r="C446" s="2"/>
      <c r="D446" s="2"/>
      <c r="E446" s="2"/>
      <c r="F446" s="215"/>
      <c r="G446" s="216"/>
      <c r="H446" s="216"/>
      <c r="I446" s="216"/>
      <c r="J446" s="3"/>
      <c r="K446" s="1"/>
      <c r="L446" s="1"/>
      <c r="M446" s="1">
        <v>0.5</v>
      </c>
      <c r="N446" s="1"/>
      <c r="O446" s="1"/>
      <c r="P446" s="1"/>
      <c r="Q446" s="1">
        <f t="shared" si="30"/>
        <v>0.5</v>
      </c>
      <c r="R446" s="16">
        <f t="shared" si="32"/>
        <v>2.5</v>
      </c>
      <c r="S446" s="18">
        <f t="shared" si="31"/>
        <v>0</v>
      </c>
      <c r="T446" s="18">
        <f t="shared" si="33"/>
        <v>81</v>
      </c>
      <c r="U446" s="1"/>
      <c r="V446" s="1"/>
      <c r="W446" s="1"/>
      <c r="X446" s="1"/>
      <c r="Y446" s="5"/>
    </row>
    <row r="447" spans="1:25" ht="15" customHeight="1" x14ac:dyDescent="0.2">
      <c r="A447" s="1">
        <v>448</v>
      </c>
      <c r="B447" s="22" t="s">
        <v>475</v>
      </c>
      <c r="C447" s="2"/>
      <c r="D447" s="2"/>
      <c r="E447" s="2"/>
      <c r="F447" s="215"/>
      <c r="G447" s="216"/>
      <c r="H447" s="216"/>
      <c r="I447" s="216"/>
      <c r="J447" s="3"/>
      <c r="K447" s="1"/>
      <c r="L447" s="1"/>
      <c r="M447" s="1">
        <v>0.5</v>
      </c>
      <c r="N447" s="1"/>
      <c r="O447" s="1"/>
      <c r="P447" s="1"/>
      <c r="Q447" s="1">
        <f t="shared" si="30"/>
        <v>0.5</v>
      </c>
      <c r="R447" s="16">
        <f t="shared" si="32"/>
        <v>3</v>
      </c>
      <c r="S447" s="18">
        <f t="shared" si="31"/>
        <v>0</v>
      </c>
      <c r="T447" s="18">
        <f t="shared" si="33"/>
        <v>81</v>
      </c>
      <c r="U447" s="1"/>
      <c r="V447" s="1"/>
      <c r="W447" s="1"/>
      <c r="X447" s="1"/>
      <c r="Y447" s="5"/>
    </row>
    <row r="448" spans="1:25" ht="15" customHeight="1" x14ac:dyDescent="0.2">
      <c r="A448" s="1">
        <v>449</v>
      </c>
      <c r="B448" s="22" t="s">
        <v>0</v>
      </c>
      <c r="C448" s="2"/>
      <c r="D448" s="2"/>
      <c r="E448" s="2"/>
      <c r="F448" s="215"/>
      <c r="G448" s="216"/>
      <c r="H448" s="216"/>
      <c r="I448" s="216"/>
      <c r="J448" s="3"/>
      <c r="K448" s="1"/>
      <c r="L448" s="1"/>
      <c r="M448" s="1">
        <v>0.5</v>
      </c>
      <c r="N448" s="1"/>
      <c r="O448" s="1"/>
      <c r="P448" s="1"/>
      <c r="Q448" s="1">
        <f t="shared" si="30"/>
        <v>0.5</v>
      </c>
      <c r="R448" s="16">
        <f t="shared" si="32"/>
        <v>3.5</v>
      </c>
      <c r="S448" s="18">
        <f t="shared" si="31"/>
        <v>1</v>
      </c>
      <c r="T448" s="18">
        <f t="shared" si="33"/>
        <v>81</v>
      </c>
      <c r="U448" s="1"/>
      <c r="V448" s="1"/>
      <c r="W448" s="1"/>
      <c r="X448" s="1"/>
      <c r="Y448" s="5"/>
    </row>
    <row r="449" spans="1:25" ht="15" customHeight="1" x14ac:dyDescent="0.2">
      <c r="A449" s="1">
        <v>450</v>
      </c>
      <c r="B449" s="22" t="s">
        <v>1</v>
      </c>
      <c r="C449" s="2"/>
      <c r="D449" s="2"/>
      <c r="E449" s="2"/>
      <c r="F449" s="215"/>
      <c r="G449" s="216"/>
      <c r="H449" s="216"/>
      <c r="I449" s="216"/>
      <c r="J449" s="3"/>
      <c r="K449" s="1"/>
      <c r="L449" s="1"/>
      <c r="M449" s="1">
        <v>0.5</v>
      </c>
      <c r="N449" s="1"/>
      <c r="O449" s="1"/>
      <c r="P449" s="1"/>
      <c r="Q449" s="1">
        <f t="shared" si="30"/>
        <v>0.5</v>
      </c>
      <c r="R449" s="16">
        <f t="shared" si="32"/>
        <v>0.5</v>
      </c>
      <c r="S449" s="18">
        <f t="shared" si="31"/>
        <v>0</v>
      </c>
      <c r="T449" s="18">
        <f t="shared" si="33"/>
        <v>82</v>
      </c>
      <c r="U449" s="1"/>
      <c r="V449" s="1"/>
      <c r="W449" s="1"/>
      <c r="X449" s="1"/>
      <c r="Y449" s="5"/>
    </row>
    <row r="450" spans="1:25" ht="15" customHeight="1" x14ac:dyDescent="0.2">
      <c r="A450" s="1">
        <v>451</v>
      </c>
      <c r="B450" s="22" t="s">
        <v>2</v>
      </c>
      <c r="C450" s="2"/>
      <c r="D450" s="2"/>
      <c r="E450" s="2"/>
      <c r="F450" s="215"/>
      <c r="G450" s="216"/>
      <c r="H450" s="216"/>
      <c r="I450" s="216"/>
      <c r="J450" s="3"/>
      <c r="K450" s="1"/>
      <c r="L450" s="1"/>
      <c r="M450" s="1">
        <v>0.5</v>
      </c>
      <c r="N450" s="1"/>
      <c r="O450" s="1"/>
      <c r="P450" s="1"/>
      <c r="Q450" s="1">
        <f t="shared" si="30"/>
        <v>0.5</v>
      </c>
      <c r="R450" s="16">
        <f t="shared" si="32"/>
        <v>1</v>
      </c>
      <c r="S450" s="18">
        <f t="shared" si="31"/>
        <v>0</v>
      </c>
      <c r="T450" s="18">
        <f t="shared" si="33"/>
        <v>82</v>
      </c>
      <c r="U450" s="1"/>
      <c r="V450" s="1"/>
      <c r="W450" s="1"/>
      <c r="X450" s="1"/>
      <c r="Y450" s="5"/>
    </row>
    <row r="451" spans="1:25" ht="15" customHeight="1" x14ac:dyDescent="0.2">
      <c r="A451" s="1">
        <v>452</v>
      </c>
      <c r="B451" s="22" t="s">
        <v>471</v>
      </c>
      <c r="C451" s="2"/>
      <c r="D451" s="2"/>
      <c r="E451" s="2"/>
      <c r="F451" s="215"/>
      <c r="G451" s="216"/>
      <c r="H451" s="216"/>
      <c r="I451" s="216"/>
      <c r="J451" s="3"/>
      <c r="K451" s="1"/>
      <c r="L451" s="1"/>
      <c r="M451" s="1">
        <v>0.5</v>
      </c>
      <c r="N451" s="1"/>
      <c r="O451" s="1"/>
      <c r="P451" s="1"/>
      <c r="Q451" s="1">
        <f t="shared" si="30"/>
        <v>0.5</v>
      </c>
      <c r="R451" s="16">
        <f t="shared" si="32"/>
        <v>1.5</v>
      </c>
      <c r="S451" s="18">
        <f t="shared" si="31"/>
        <v>0</v>
      </c>
      <c r="T451" s="18">
        <f t="shared" si="33"/>
        <v>82</v>
      </c>
      <c r="U451" s="1"/>
      <c r="V451" s="1"/>
      <c r="W451" s="1"/>
      <c r="X451" s="1"/>
      <c r="Y451" s="5"/>
    </row>
    <row r="452" spans="1:25" ht="15" customHeight="1" x14ac:dyDescent="0.2">
      <c r="A452" s="1">
        <v>453</v>
      </c>
      <c r="B452" s="22" t="s">
        <v>447</v>
      </c>
      <c r="C452" s="2"/>
      <c r="D452" s="2"/>
      <c r="E452" s="2"/>
      <c r="F452" s="215"/>
      <c r="G452" s="216"/>
      <c r="H452" s="216"/>
      <c r="I452" s="216"/>
      <c r="J452" s="3"/>
      <c r="K452" s="1"/>
      <c r="L452" s="1"/>
      <c r="M452" s="1">
        <v>0.5</v>
      </c>
      <c r="N452" s="1"/>
      <c r="O452" s="1"/>
      <c r="P452" s="1"/>
      <c r="Q452" s="1">
        <f t="shared" ref="Q452:Q515" si="34">SUM(K452:P452)</f>
        <v>0.5</v>
      </c>
      <c r="R452" s="16">
        <f t="shared" si="32"/>
        <v>2</v>
      </c>
      <c r="S452" s="18">
        <f t="shared" ref="S452:S515" si="35">IF(R452-R453&gt;0,1,0)</f>
        <v>0</v>
      </c>
      <c r="T452" s="18">
        <f t="shared" si="33"/>
        <v>82</v>
      </c>
      <c r="U452" s="1"/>
      <c r="V452" s="1"/>
      <c r="W452" s="1"/>
      <c r="X452" s="1"/>
      <c r="Y452" s="5"/>
    </row>
    <row r="453" spans="1:25" ht="15" customHeight="1" x14ac:dyDescent="0.2">
      <c r="A453" s="1">
        <v>454</v>
      </c>
      <c r="B453" s="22" t="s">
        <v>3</v>
      </c>
      <c r="C453" s="2"/>
      <c r="D453" s="2"/>
      <c r="E453" s="2"/>
      <c r="F453" s="215"/>
      <c r="G453" s="216"/>
      <c r="H453" s="216"/>
      <c r="I453" s="216"/>
      <c r="J453" s="3"/>
      <c r="K453" s="1"/>
      <c r="L453" s="1"/>
      <c r="M453" s="1">
        <v>0.5</v>
      </c>
      <c r="N453" s="1"/>
      <c r="O453" s="1"/>
      <c r="P453" s="1"/>
      <c r="Q453" s="1">
        <f t="shared" si="34"/>
        <v>0.5</v>
      </c>
      <c r="R453" s="16">
        <f t="shared" ref="R453:R516" si="36">IF(AND(R452&lt;3.5,R452+Q453&lt;=4.2),Q453+R452,Q453)</f>
        <v>2.5</v>
      </c>
      <c r="S453" s="18">
        <f t="shared" si="35"/>
        <v>0</v>
      </c>
      <c r="T453" s="18">
        <f t="shared" ref="T453:T516" si="37">IF(S452&lt;&gt;1,T452,T452+1)</f>
        <v>82</v>
      </c>
      <c r="U453" s="1"/>
      <c r="V453" s="1"/>
      <c r="W453" s="1"/>
      <c r="X453" s="1"/>
      <c r="Y453" s="5"/>
    </row>
    <row r="454" spans="1:25" ht="15" customHeight="1" x14ac:dyDescent="0.2">
      <c r="A454" s="1">
        <v>455</v>
      </c>
      <c r="B454" s="22" t="s">
        <v>5</v>
      </c>
      <c r="C454" s="2"/>
      <c r="D454" s="2"/>
      <c r="E454" s="2"/>
      <c r="F454" s="215"/>
      <c r="G454" s="216"/>
      <c r="H454" s="216"/>
      <c r="I454" s="216"/>
      <c r="J454" s="3"/>
      <c r="K454" s="1"/>
      <c r="L454" s="1"/>
      <c r="M454" s="1">
        <v>1</v>
      </c>
      <c r="N454" s="1"/>
      <c r="O454" s="1"/>
      <c r="P454" s="1"/>
      <c r="Q454" s="1">
        <f t="shared" si="34"/>
        <v>1</v>
      </c>
      <c r="R454" s="16">
        <f t="shared" si="36"/>
        <v>3.5</v>
      </c>
      <c r="S454" s="18">
        <f t="shared" si="35"/>
        <v>1</v>
      </c>
      <c r="T454" s="18">
        <f t="shared" si="37"/>
        <v>82</v>
      </c>
      <c r="U454" s="1"/>
      <c r="V454" s="1"/>
      <c r="W454" s="1"/>
      <c r="X454" s="1"/>
      <c r="Y454" s="5"/>
    </row>
    <row r="455" spans="1:25" ht="18.75" customHeight="1" x14ac:dyDescent="0.2">
      <c r="A455" s="1">
        <v>456</v>
      </c>
      <c r="B455" s="22" t="s">
        <v>6</v>
      </c>
      <c r="C455" s="2"/>
      <c r="D455" s="2"/>
      <c r="E455" s="2"/>
      <c r="F455" s="215"/>
      <c r="G455" s="216"/>
      <c r="H455" s="216"/>
      <c r="I455" s="216"/>
      <c r="J455" s="3"/>
      <c r="K455" s="1"/>
      <c r="L455" s="1"/>
      <c r="M455" s="1">
        <v>1</v>
      </c>
      <c r="N455" s="1"/>
      <c r="O455" s="1"/>
      <c r="P455" s="1"/>
      <c r="Q455" s="1">
        <f t="shared" si="34"/>
        <v>1</v>
      </c>
      <c r="R455" s="16">
        <f t="shared" si="36"/>
        <v>1</v>
      </c>
      <c r="S455" s="18">
        <f t="shared" si="35"/>
        <v>0</v>
      </c>
      <c r="T455" s="18">
        <f t="shared" si="37"/>
        <v>83</v>
      </c>
      <c r="U455" s="1"/>
      <c r="V455" s="1"/>
      <c r="W455" s="1"/>
      <c r="X455" s="1"/>
      <c r="Y455" s="5"/>
    </row>
    <row r="456" spans="1:25" ht="15.75" customHeight="1" x14ac:dyDescent="0.2">
      <c r="A456" s="1">
        <v>457</v>
      </c>
      <c r="B456" s="22" t="s">
        <v>7</v>
      </c>
      <c r="C456" s="2"/>
      <c r="D456" s="2"/>
      <c r="E456" s="2"/>
      <c r="F456" s="215"/>
      <c r="G456" s="216"/>
      <c r="H456" s="216"/>
      <c r="I456" s="216"/>
      <c r="J456" s="3"/>
      <c r="K456" s="1"/>
      <c r="L456" s="1"/>
      <c r="M456" s="1">
        <v>1</v>
      </c>
      <c r="N456" s="1"/>
      <c r="O456" s="1"/>
      <c r="P456" s="1"/>
      <c r="Q456" s="1">
        <f t="shared" si="34"/>
        <v>1</v>
      </c>
      <c r="R456" s="16">
        <f t="shared" si="36"/>
        <v>2</v>
      </c>
      <c r="S456" s="18">
        <f t="shared" si="35"/>
        <v>0</v>
      </c>
      <c r="T456" s="18">
        <f t="shared" si="37"/>
        <v>83</v>
      </c>
      <c r="U456" s="1"/>
      <c r="V456" s="1"/>
      <c r="W456" s="1"/>
      <c r="X456" s="1"/>
      <c r="Y456" s="5"/>
    </row>
    <row r="457" spans="1:25" ht="15" customHeight="1" x14ac:dyDescent="0.2">
      <c r="A457" s="1">
        <v>458</v>
      </c>
      <c r="B457" s="22" t="s">
        <v>571</v>
      </c>
      <c r="C457" s="2"/>
      <c r="D457" s="2"/>
      <c r="E457" s="2"/>
      <c r="F457" s="215"/>
      <c r="G457" s="216"/>
      <c r="H457" s="216"/>
      <c r="I457" s="216"/>
      <c r="J457" s="3"/>
      <c r="K457" s="1"/>
      <c r="L457" s="1"/>
      <c r="M457" s="1">
        <v>0.5</v>
      </c>
      <c r="N457" s="1"/>
      <c r="O457" s="1"/>
      <c r="P457" s="1"/>
      <c r="Q457" s="1">
        <f t="shared" si="34"/>
        <v>0.5</v>
      </c>
      <c r="R457" s="16">
        <f t="shared" si="36"/>
        <v>2.5</v>
      </c>
      <c r="S457" s="18">
        <f t="shared" si="35"/>
        <v>0</v>
      </c>
      <c r="T457" s="18">
        <f t="shared" si="37"/>
        <v>83</v>
      </c>
      <c r="U457" s="1"/>
      <c r="V457" s="1"/>
      <c r="W457" s="1"/>
      <c r="X457" s="1"/>
      <c r="Y457" s="5"/>
    </row>
    <row r="458" spans="1:25" ht="15" customHeight="1" x14ac:dyDescent="0.2">
      <c r="A458" s="1">
        <v>459</v>
      </c>
      <c r="B458" s="22" t="s">
        <v>574</v>
      </c>
      <c r="C458" s="2"/>
      <c r="D458" s="2"/>
      <c r="E458" s="2"/>
      <c r="F458" s="215"/>
      <c r="G458" s="216"/>
      <c r="H458" s="216"/>
      <c r="I458" s="216"/>
      <c r="J458" s="3"/>
      <c r="K458" s="1"/>
      <c r="L458" s="1"/>
      <c r="M458" s="1">
        <v>0.5</v>
      </c>
      <c r="N458" s="1"/>
      <c r="O458" s="1"/>
      <c r="P458" s="1"/>
      <c r="Q458" s="1">
        <f t="shared" si="34"/>
        <v>0.5</v>
      </c>
      <c r="R458" s="16">
        <f t="shared" si="36"/>
        <v>3</v>
      </c>
      <c r="S458" s="18">
        <f t="shared" si="35"/>
        <v>0</v>
      </c>
      <c r="T458" s="18">
        <f t="shared" si="37"/>
        <v>83</v>
      </c>
      <c r="U458" s="1"/>
      <c r="V458" s="1"/>
      <c r="W458" s="1"/>
      <c r="X458" s="1"/>
      <c r="Y458" s="5"/>
    </row>
    <row r="459" spans="1:25" ht="15" customHeight="1" x14ac:dyDescent="0.2">
      <c r="A459" s="1">
        <v>460</v>
      </c>
      <c r="B459" s="22" t="s">
        <v>572</v>
      </c>
      <c r="C459" s="2"/>
      <c r="D459" s="2"/>
      <c r="E459" s="2"/>
      <c r="F459" s="215"/>
      <c r="G459" s="216"/>
      <c r="H459" s="216"/>
      <c r="I459" s="216"/>
      <c r="J459" s="3"/>
      <c r="K459" s="1"/>
      <c r="L459" s="1"/>
      <c r="M459" s="1">
        <v>0.5</v>
      </c>
      <c r="N459" s="1"/>
      <c r="O459" s="1"/>
      <c r="P459" s="1"/>
      <c r="Q459" s="1">
        <f t="shared" si="34"/>
        <v>0.5</v>
      </c>
      <c r="R459" s="16">
        <f t="shared" si="36"/>
        <v>3.5</v>
      </c>
      <c r="S459" s="18">
        <f t="shared" si="35"/>
        <v>1</v>
      </c>
      <c r="T459" s="18">
        <f t="shared" si="37"/>
        <v>83</v>
      </c>
      <c r="U459" s="1"/>
      <c r="V459" s="1"/>
      <c r="W459" s="1"/>
      <c r="X459" s="1"/>
      <c r="Y459" s="5"/>
    </row>
    <row r="460" spans="1:25" ht="15" customHeight="1" x14ac:dyDescent="0.2">
      <c r="A460" s="1">
        <v>461</v>
      </c>
      <c r="B460" s="22" t="s">
        <v>575</v>
      </c>
      <c r="C460" s="2"/>
      <c r="D460" s="2"/>
      <c r="E460" s="2"/>
      <c r="F460" s="215" t="s">
        <v>896</v>
      </c>
      <c r="G460" s="216" t="s">
        <v>880</v>
      </c>
      <c r="H460" s="216" t="s">
        <v>897</v>
      </c>
      <c r="I460" s="216"/>
      <c r="J460" s="3"/>
      <c r="K460" s="1"/>
      <c r="L460" s="1"/>
      <c r="M460" s="1">
        <v>0.5</v>
      </c>
      <c r="N460" s="1"/>
      <c r="O460" s="1"/>
      <c r="P460" s="1"/>
      <c r="Q460" s="1">
        <f t="shared" si="34"/>
        <v>0.5</v>
      </c>
      <c r="R460" s="16">
        <f t="shared" si="36"/>
        <v>0.5</v>
      </c>
      <c r="S460" s="18">
        <f t="shared" si="35"/>
        <v>0</v>
      </c>
      <c r="T460" s="18">
        <f t="shared" si="37"/>
        <v>84</v>
      </c>
      <c r="U460" s="1"/>
      <c r="V460" s="1"/>
      <c r="W460" s="1"/>
      <c r="X460" s="1"/>
      <c r="Y460" s="5"/>
    </row>
    <row r="461" spans="1:25" ht="15" customHeight="1" x14ac:dyDescent="0.2">
      <c r="A461" s="1">
        <v>462</v>
      </c>
      <c r="B461" s="22" t="s">
        <v>573</v>
      </c>
      <c r="C461" s="2"/>
      <c r="D461" s="2"/>
      <c r="E461" s="2"/>
      <c r="F461" s="215" t="s">
        <v>896</v>
      </c>
      <c r="G461" s="216" t="s">
        <v>880</v>
      </c>
      <c r="H461" s="216" t="s">
        <v>897</v>
      </c>
      <c r="I461" s="216"/>
      <c r="J461" s="3"/>
      <c r="K461" s="1"/>
      <c r="L461" s="1"/>
      <c r="M461" s="1">
        <v>0.5</v>
      </c>
      <c r="N461" s="1"/>
      <c r="O461" s="1"/>
      <c r="P461" s="1"/>
      <c r="Q461" s="1">
        <f t="shared" si="34"/>
        <v>0.5</v>
      </c>
      <c r="R461" s="16">
        <f t="shared" si="36"/>
        <v>1</v>
      </c>
      <c r="S461" s="18">
        <f t="shared" si="35"/>
        <v>0</v>
      </c>
      <c r="T461" s="18">
        <f t="shared" si="37"/>
        <v>84</v>
      </c>
      <c r="U461" s="1"/>
      <c r="V461" s="1"/>
      <c r="W461" s="1"/>
      <c r="X461" s="1"/>
      <c r="Y461" s="5"/>
    </row>
    <row r="462" spans="1:25" ht="15" customHeight="1" x14ac:dyDescent="0.2">
      <c r="A462" s="1">
        <v>463</v>
      </c>
      <c r="B462" s="22" t="s">
        <v>36</v>
      </c>
      <c r="C462" s="2"/>
      <c r="D462" s="2"/>
      <c r="E462" s="2"/>
      <c r="F462" s="215" t="s">
        <v>896</v>
      </c>
      <c r="G462" s="216" t="s">
        <v>880</v>
      </c>
      <c r="H462" s="216" t="s">
        <v>897</v>
      </c>
      <c r="I462" s="216"/>
      <c r="J462" s="3"/>
      <c r="K462" s="1"/>
      <c r="L462" s="1"/>
      <c r="M462" s="1">
        <v>0.5</v>
      </c>
      <c r="N462" s="1"/>
      <c r="O462" s="1"/>
      <c r="P462" s="1"/>
      <c r="Q462" s="1">
        <f t="shared" si="34"/>
        <v>0.5</v>
      </c>
      <c r="R462" s="16">
        <f t="shared" si="36"/>
        <v>1.5</v>
      </c>
      <c r="S462" s="18">
        <f t="shared" si="35"/>
        <v>0</v>
      </c>
      <c r="T462" s="18">
        <f t="shared" si="37"/>
        <v>84</v>
      </c>
      <c r="U462" s="1"/>
      <c r="V462" s="1"/>
      <c r="W462" s="1"/>
      <c r="X462" s="1"/>
      <c r="Y462" s="5"/>
    </row>
    <row r="463" spans="1:25" ht="15" customHeight="1" x14ac:dyDescent="0.2">
      <c r="A463" s="1">
        <v>464</v>
      </c>
      <c r="B463" s="22" t="s">
        <v>37</v>
      </c>
      <c r="C463" s="2"/>
      <c r="D463" s="2"/>
      <c r="E463" s="2"/>
      <c r="F463" s="215" t="s">
        <v>896</v>
      </c>
      <c r="G463" s="216" t="s">
        <v>880</v>
      </c>
      <c r="H463" s="216" t="s">
        <v>897</v>
      </c>
      <c r="I463" s="216"/>
      <c r="J463" s="3"/>
      <c r="K463" s="1"/>
      <c r="L463" s="1"/>
      <c r="M463" s="1">
        <v>0.5</v>
      </c>
      <c r="N463" s="1"/>
      <c r="O463" s="1"/>
      <c r="P463" s="1"/>
      <c r="Q463" s="1">
        <f t="shared" si="34"/>
        <v>0.5</v>
      </c>
      <c r="R463" s="16">
        <f t="shared" si="36"/>
        <v>2</v>
      </c>
      <c r="S463" s="18">
        <f t="shared" si="35"/>
        <v>0</v>
      </c>
      <c r="T463" s="18">
        <f t="shared" si="37"/>
        <v>84</v>
      </c>
      <c r="U463" s="1"/>
      <c r="V463" s="1"/>
      <c r="W463" s="1"/>
      <c r="X463" s="1"/>
      <c r="Y463" s="5"/>
    </row>
    <row r="464" spans="1:25" ht="15" customHeight="1" x14ac:dyDescent="0.2">
      <c r="A464" s="1">
        <v>465</v>
      </c>
      <c r="B464" s="22" t="s">
        <v>39</v>
      </c>
      <c r="C464" s="2"/>
      <c r="D464" s="2"/>
      <c r="E464" s="2"/>
      <c r="F464" s="215" t="s">
        <v>896</v>
      </c>
      <c r="G464" s="216" t="s">
        <v>880</v>
      </c>
      <c r="H464" s="216" t="s">
        <v>897</v>
      </c>
      <c r="I464" s="216"/>
      <c r="J464" s="3"/>
      <c r="K464" s="1"/>
      <c r="L464" s="1"/>
      <c r="M464" s="1">
        <v>0.5</v>
      </c>
      <c r="N464" s="1"/>
      <c r="O464" s="1"/>
      <c r="P464" s="1"/>
      <c r="Q464" s="1">
        <f t="shared" si="34"/>
        <v>0.5</v>
      </c>
      <c r="R464" s="16">
        <f t="shared" si="36"/>
        <v>2.5</v>
      </c>
      <c r="S464" s="18">
        <f t="shared" si="35"/>
        <v>0</v>
      </c>
      <c r="T464" s="18">
        <f t="shared" si="37"/>
        <v>84</v>
      </c>
      <c r="U464" s="1"/>
      <c r="V464" s="1"/>
      <c r="W464" s="1"/>
      <c r="X464" s="1"/>
      <c r="Y464" s="5"/>
    </row>
    <row r="465" spans="1:25" ht="15" customHeight="1" x14ac:dyDescent="0.2">
      <c r="A465" s="1">
        <v>466</v>
      </c>
      <c r="B465" s="22" t="s">
        <v>38</v>
      </c>
      <c r="C465" s="2"/>
      <c r="D465" s="2"/>
      <c r="E465" s="2"/>
      <c r="F465" s="215" t="s">
        <v>896</v>
      </c>
      <c r="G465" s="216" t="s">
        <v>880</v>
      </c>
      <c r="H465" s="216" t="s">
        <v>897</v>
      </c>
      <c r="I465" s="216"/>
      <c r="J465" s="3"/>
      <c r="K465" s="1"/>
      <c r="L465" s="1"/>
      <c r="M465" s="1">
        <v>0.5</v>
      </c>
      <c r="N465" s="1"/>
      <c r="O465" s="1"/>
      <c r="P465" s="1"/>
      <c r="Q465" s="1">
        <f t="shared" si="34"/>
        <v>0.5</v>
      </c>
      <c r="R465" s="16">
        <f t="shared" si="36"/>
        <v>3</v>
      </c>
      <c r="S465" s="18">
        <f t="shared" si="35"/>
        <v>0</v>
      </c>
      <c r="T465" s="18">
        <f t="shared" si="37"/>
        <v>84</v>
      </c>
      <c r="U465" s="1"/>
      <c r="V465" s="1"/>
      <c r="W465" s="1"/>
      <c r="X465" s="1"/>
      <c r="Y465" s="5"/>
    </row>
    <row r="466" spans="1:25" ht="15" customHeight="1" x14ac:dyDescent="0.2">
      <c r="A466" s="1">
        <v>468</v>
      </c>
      <c r="B466" s="22" t="s">
        <v>55</v>
      </c>
      <c r="C466" s="2"/>
      <c r="D466" s="2"/>
      <c r="E466" s="2"/>
      <c r="F466" s="215" t="s">
        <v>896</v>
      </c>
      <c r="G466" s="216" t="s">
        <v>880</v>
      </c>
      <c r="H466" s="216" t="s">
        <v>897</v>
      </c>
      <c r="I466" s="216"/>
      <c r="J466" s="3"/>
      <c r="K466" s="1"/>
      <c r="L466" s="1"/>
      <c r="M466" s="1"/>
      <c r="N466" s="1"/>
      <c r="O466" s="1"/>
      <c r="P466" s="1"/>
      <c r="Q466" s="1">
        <f t="shared" si="34"/>
        <v>0</v>
      </c>
      <c r="R466" s="16">
        <f t="shared" si="36"/>
        <v>3</v>
      </c>
      <c r="S466" s="18">
        <f t="shared" si="35"/>
        <v>0</v>
      </c>
      <c r="T466" s="18">
        <f t="shared" si="37"/>
        <v>84</v>
      </c>
      <c r="U466" s="1"/>
      <c r="V466" s="1"/>
      <c r="W466" s="1"/>
      <c r="X466" s="1"/>
      <c r="Y466" s="5"/>
    </row>
    <row r="467" spans="1:25" ht="15" customHeight="1" x14ac:dyDescent="0.2">
      <c r="A467" s="1">
        <v>469</v>
      </c>
      <c r="B467" s="22" t="s">
        <v>775</v>
      </c>
      <c r="C467" s="2"/>
      <c r="D467" s="2"/>
      <c r="E467" s="2"/>
      <c r="F467" s="215" t="s">
        <v>896</v>
      </c>
      <c r="G467" s="216" t="s">
        <v>880</v>
      </c>
      <c r="H467" s="216" t="s">
        <v>897</v>
      </c>
      <c r="I467" s="216"/>
      <c r="J467" s="3"/>
      <c r="K467" s="1"/>
      <c r="L467" s="1"/>
      <c r="M467" s="1">
        <v>5</v>
      </c>
      <c r="N467" s="1"/>
      <c r="O467" s="1"/>
      <c r="P467" s="1"/>
      <c r="Q467" s="1">
        <f t="shared" si="34"/>
        <v>5</v>
      </c>
      <c r="R467" s="16">
        <f t="shared" si="36"/>
        <v>5</v>
      </c>
      <c r="S467" s="18">
        <f t="shared" si="35"/>
        <v>1</v>
      </c>
      <c r="T467" s="18">
        <f t="shared" si="37"/>
        <v>84</v>
      </c>
      <c r="U467" s="1"/>
      <c r="V467" s="1"/>
      <c r="W467" s="1"/>
      <c r="X467" s="1"/>
      <c r="Y467" s="5"/>
    </row>
    <row r="468" spans="1:25" ht="15" customHeight="1" x14ac:dyDescent="0.2">
      <c r="A468" s="1">
        <v>470</v>
      </c>
      <c r="B468" s="22" t="s">
        <v>79</v>
      </c>
      <c r="C468" s="2"/>
      <c r="D468" s="2"/>
      <c r="E468" s="2"/>
      <c r="F468" s="215" t="s">
        <v>896</v>
      </c>
      <c r="G468" s="216" t="s">
        <v>880</v>
      </c>
      <c r="H468" s="216" t="s">
        <v>897</v>
      </c>
      <c r="I468" s="216"/>
      <c r="J468" s="3"/>
      <c r="K468" s="1"/>
      <c r="L468" s="1"/>
      <c r="M468" s="1"/>
      <c r="N468" s="1"/>
      <c r="O468" s="1"/>
      <c r="P468" s="1"/>
      <c r="Q468" s="1">
        <f t="shared" si="34"/>
        <v>0</v>
      </c>
      <c r="R468" s="16">
        <f t="shared" si="36"/>
        <v>0</v>
      </c>
      <c r="S468" s="18">
        <f t="shared" si="35"/>
        <v>0</v>
      </c>
      <c r="T468" s="18">
        <f t="shared" si="37"/>
        <v>85</v>
      </c>
      <c r="U468" s="1"/>
      <c r="V468" s="1"/>
      <c r="W468" s="1"/>
      <c r="X468" s="1"/>
      <c r="Y468" s="5"/>
    </row>
    <row r="469" spans="1:25" ht="15" customHeight="1" x14ac:dyDescent="0.2">
      <c r="A469" s="1">
        <v>471</v>
      </c>
      <c r="B469" s="22" t="s">
        <v>58</v>
      </c>
      <c r="C469" s="2"/>
      <c r="D469" s="2"/>
      <c r="E469" s="2"/>
      <c r="F469" s="215" t="s">
        <v>896</v>
      </c>
      <c r="G469" s="216" t="s">
        <v>880</v>
      </c>
      <c r="H469" s="216" t="s">
        <v>897</v>
      </c>
      <c r="I469" s="216"/>
      <c r="J469" s="3"/>
      <c r="K469" s="1"/>
      <c r="L469" s="1"/>
      <c r="M469" s="1"/>
      <c r="N469" s="1"/>
      <c r="O469" s="1"/>
      <c r="P469" s="1"/>
      <c r="Q469" s="1">
        <f t="shared" si="34"/>
        <v>0</v>
      </c>
      <c r="R469" s="16">
        <f t="shared" si="36"/>
        <v>0</v>
      </c>
      <c r="S469" s="18">
        <f t="shared" si="35"/>
        <v>0</v>
      </c>
      <c r="T469" s="18">
        <f t="shared" si="37"/>
        <v>85</v>
      </c>
      <c r="U469" s="1"/>
      <c r="V469" s="1"/>
      <c r="W469" s="1"/>
      <c r="X469" s="1"/>
      <c r="Y469" s="5"/>
    </row>
    <row r="470" spans="1:25" ht="15" customHeight="1" x14ac:dyDescent="0.2">
      <c r="A470" s="1">
        <v>472</v>
      </c>
      <c r="B470" s="22" t="s">
        <v>59</v>
      </c>
      <c r="C470" s="2"/>
      <c r="D470" s="2"/>
      <c r="E470" s="2"/>
      <c r="F470" s="215" t="s">
        <v>896</v>
      </c>
      <c r="G470" s="216" t="s">
        <v>880</v>
      </c>
      <c r="H470" s="216" t="s">
        <v>897</v>
      </c>
      <c r="I470" s="216"/>
      <c r="J470" s="3"/>
      <c r="K470" s="1"/>
      <c r="L470" s="1"/>
      <c r="M470" s="1"/>
      <c r="N470" s="1"/>
      <c r="O470" s="1"/>
      <c r="P470" s="1"/>
      <c r="Q470" s="1">
        <f t="shared" si="34"/>
        <v>0</v>
      </c>
      <c r="R470" s="16">
        <f t="shared" si="36"/>
        <v>0</v>
      </c>
      <c r="S470" s="18">
        <f t="shared" si="35"/>
        <v>0</v>
      </c>
      <c r="T470" s="18">
        <f t="shared" si="37"/>
        <v>85</v>
      </c>
      <c r="U470" s="1"/>
      <c r="V470" s="1"/>
      <c r="W470" s="1"/>
      <c r="X470" s="1"/>
      <c r="Y470" s="5"/>
    </row>
    <row r="471" spans="1:25" ht="15" customHeight="1" x14ac:dyDescent="0.2">
      <c r="A471" s="1">
        <v>473</v>
      </c>
      <c r="B471" s="22" t="s">
        <v>711</v>
      </c>
      <c r="C471" s="2"/>
      <c r="D471" s="2"/>
      <c r="E471" s="2"/>
      <c r="F471" s="215" t="s">
        <v>896</v>
      </c>
      <c r="G471" s="216" t="s">
        <v>880</v>
      </c>
      <c r="H471" s="216" t="s">
        <v>897</v>
      </c>
      <c r="I471" s="216"/>
      <c r="J471" s="3"/>
      <c r="K471" s="1"/>
      <c r="L471" s="1"/>
      <c r="M471" s="1"/>
      <c r="N471" s="1"/>
      <c r="O471" s="1"/>
      <c r="P471" s="1"/>
      <c r="Q471" s="1">
        <f t="shared" si="34"/>
        <v>0</v>
      </c>
      <c r="R471" s="16">
        <f t="shared" si="36"/>
        <v>0</v>
      </c>
      <c r="S471" s="18">
        <f t="shared" si="35"/>
        <v>0</v>
      </c>
      <c r="T471" s="18">
        <f t="shared" si="37"/>
        <v>85</v>
      </c>
      <c r="U471" s="1"/>
      <c r="V471" s="1"/>
      <c r="W471" s="1"/>
      <c r="X471" s="1"/>
      <c r="Y471" s="5"/>
    </row>
    <row r="472" spans="1:25" ht="15" customHeight="1" x14ac:dyDescent="0.2">
      <c r="A472" s="1">
        <v>474</v>
      </c>
      <c r="B472" s="22" t="s">
        <v>60</v>
      </c>
      <c r="C472" s="2"/>
      <c r="D472" s="2"/>
      <c r="E472" s="2"/>
      <c r="F472" s="215" t="s">
        <v>896</v>
      </c>
      <c r="G472" s="216" t="s">
        <v>880</v>
      </c>
      <c r="H472" s="216" t="s">
        <v>897</v>
      </c>
      <c r="I472" s="216"/>
      <c r="J472" s="3"/>
      <c r="K472" s="1"/>
      <c r="L472" s="1"/>
      <c r="M472" s="1"/>
      <c r="N472" s="1"/>
      <c r="O472" s="1"/>
      <c r="P472" s="1"/>
      <c r="Q472" s="1">
        <f t="shared" si="34"/>
        <v>0</v>
      </c>
      <c r="R472" s="16">
        <f t="shared" si="36"/>
        <v>0</v>
      </c>
      <c r="S472" s="18">
        <f t="shared" si="35"/>
        <v>0</v>
      </c>
      <c r="T472" s="18">
        <f t="shared" si="37"/>
        <v>85</v>
      </c>
      <c r="U472" s="1"/>
      <c r="V472" s="1"/>
      <c r="W472" s="1"/>
      <c r="X472" s="1"/>
      <c r="Y472" s="5"/>
    </row>
    <row r="473" spans="1:25" ht="15" customHeight="1" x14ac:dyDescent="0.2">
      <c r="A473" s="1">
        <v>475</v>
      </c>
      <c r="B473" s="22" t="s">
        <v>61</v>
      </c>
      <c r="C473" s="2"/>
      <c r="D473" s="2"/>
      <c r="E473" s="2"/>
      <c r="F473" s="215" t="s">
        <v>896</v>
      </c>
      <c r="G473" s="216" t="s">
        <v>880</v>
      </c>
      <c r="H473" s="216" t="s">
        <v>897</v>
      </c>
      <c r="I473" s="216"/>
      <c r="J473" s="3"/>
      <c r="K473" s="1"/>
      <c r="L473" s="1"/>
      <c r="M473" s="1"/>
      <c r="N473" s="1"/>
      <c r="O473" s="1"/>
      <c r="P473" s="1"/>
      <c r="Q473" s="1">
        <f t="shared" si="34"/>
        <v>0</v>
      </c>
      <c r="R473" s="16">
        <f t="shared" si="36"/>
        <v>0</v>
      </c>
      <c r="S473" s="18">
        <f t="shared" si="35"/>
        <v>0</v>
      </c>
      <c r="T473" s="18">
        <f t="shared" si="37"/>
        <v>85</v>
      </c>
      <c r="U473" s="1"/>
      <c r="V473" s="1"/>
      <c r="W473" s="1"/>
      <c r="X473" s="1"/>
      <c r="Y473" s="5"/>
    </row>
    <row r="474" spans="1:25" ht="15" customHeight="1" x14ac:dyDescent="0.2">
      <c r="A474" s="1">
        <v>476</v>
      </c>
      <c r="B474" s="22" t="s">
        <v>62</v>
      </c>
      <c r="C474" s="2"/>
      <c r="D474" s="2"/>
      <c r="E474" s="2"/>
      <c r="F474" s="215" t="s">
        <v>896</v>
      </c>
      <c r="G474" s="216" t="s">
        <v>880</v>
      </c>
      <c r="H474" s="216" t="s">
        <v>897</v>
      </c>
      <c r="I474" s="216"/>
      <c r="J474" s="3"/>
      <c r="K474" s="1"/>
      <c r="L474" s="1"/>
      <c r="M474" s="1"/>
      <c r="N474" s="1"/>
      <c r="O474" s="1"/>
      <c r="P474" s="1"/>
      <c r="Q474" s="1">
        <f t="shared" si="34"/>
        <v>0</v>
      </c>
      <c r="R474" s="16">
        <f t="shared" si="36"/>
        <v>0</v>
      </c>
      <c r="S474" s="18">
        <f t="shared" si="35"/>
        <v>0</v>
      </c>
      <c r="T474" s="18">
        <f t="shared" si="37"/>
        <v>85</v>
      </c>
      <c r="U474" s="1"/>
      <c r="V474" s="1"/>
      <c r="W474" s="1"/>
      <c r="X474" s="1"/>
      <c r="Y474" s="5"/>
    </row>
    <row r="475" spans="1:25" ht="15" customHeight="1" x14ac:dyDescent="0.2">
      <c r="A475" s="1">
        <v>477</v>
      </c>
      <c r="B475" s="22" t="s">
        <v>57</v>
      </c>
      <c r="C475" s="2"/>
      <c r="D475" s="2"/>
      <c r="E475" s="2"/>
      <c r="F475" s="215" t="s">
        <v>896</v>
      </c>
      <c r="G475" s="216" t="s">
        <v>880</v>
      </c>
      <c r="H475" s="216" t="s">
        <v>897</v>
      </c>
      <c r="I475" s="216"/>
      <c r="J475" s="3"/>
      <c r="K475" s="1"/>
      <c r="L475" s="1"/>
      <c r="M475" s="1">
        <v>0.5</v>
      </c>
      <c r="N475" s="1"/>
      <c r="O475" s="1"/>
      <c r="P475" s="1"/>
      <c r="Q475" s="1">
        <f t="shared" si="34"/>
        <v>0.5</v>
      </c>
      <c r="R475" s="16">
        <f t="shared" si="36"/>
        <v>0.5</v>
      </c>
      <c r="S475" s="18">
        <f t="shared" si="35"/>
        <v>0</v>
      </c>
      <c r="T475" s="18">
        <f t="shared" si="37"/>
        <v>85</v>
      </c>
      <c r="U475" s="1"/>
      <c r="V475" s="1"/>
      <c r="W475" s="1"/>
      <c r="X475" s="1"/>
      <c r="Y475" s="5"/>
    </row>
    <row r="476" spans="1:25" ht="15" customHeight="1" x14ac:dyDescent="0.2">
      <c r="A476" s="1">
        <v>479</v>
      </c>
      <c r="B476" s="22" t="s">
        <v>321</v>
      </c>
      <c r="C476" s="2"/>
      <c r="D476" s="2"/>
      <c r="E476" s="2"/>
      <c r="F476" s="215" t="s">
        <v>896</v>
      </c>
      <c r="G476" s="216" t="s">
        <v>880</v>
      </c>
      <c r="H476" s="216" t="s">
        <v>897</v>
      </c>
      <c r="I476" s="216"/>
      <c r="J476" s="3"/>
      <c r="K476" s="1"/>
      <c r="L476" s="1"/>
      <c r="M476" s="1">
        <v>0.5</v>
      </c>
      <c r="N476" s="1"/>
      <c r="O476" s="1"/>
      <c r="P476" s="1"/>
      <c r="Q476" s="1">
        <f t="shared" si="34"/>
        <v>0.5</v>
      </c>
      <c r="R476" s="16">
        <f t="shared" si="36"/>
        <v>1</v>
      </c>
      <c r="S476" s="18">
        <f t="shared" si="35"/>
        <v>0</v>
      </c>
      <c r="T476" s="18">
        <f t="shared" si="37"/>
        <v>85</v>
      </c>
      <c r="U476" s="1"/>
      <c r="V476" s="1"/>
      <c r="W476" s="1"/>
      <c r="X476" s="1"/>
      <c r="Y476" s="5"/>
    </row>
    <row r="477" spans="1:25" ht="15" customHeight="1" x14ac:dyDescent="0.2">
      <c r="A477" s="1">
        <v>480</v>
      </c>
      <c r="B477" s="22" t="s">
        <v>305</v>
      </c>
      <c r="C477" s="2"/>
      <c r="D477" s="2"/>
      <c r="E477" s="2"/>
      <c r="F477" s="215" t="s">
        <v>896</v>
      </c>
      <c r="G477" s="216" t="s">
        <v>880</v>
      </c>
      <c r="H477" s="216" t="s">
        <v>897</v>
      </c>
      <c r="I477" s="216"/>
      <c r="J477" s="3"/>
      <c r="K477" s="1"/>
      <c r="L477" s="1"/>
      <c r="M477" s="1">
        <v>0.5</v>
      </c>
      <c r="N477" s="1"/>
      <c r="O477" s="1"/>
      <c r="P477" s="1"/>
      <c r="Q477" s="1">
        <f t="shared" si="34"/>
        <v>0.5</v>
      </c>
      <c r="R477" s="16">
        <f t="shared" si="36"/>
        <v>1.5</v>
      </c>
      <c r="S477" s="18">
        <f t="shared" si="35"/>
        <v>0</v>
      </c>
      <c r="T477" s="18">
        <f t="shared" si="37"/>
        <v>85</v>
      </c>
      <c r="U477" s="1"/>
      <c r="V477" s="1"/>
      <c r="W477" s="1"/>
      <c r="X477" s="1"/>
      <c r="Y477" s="5"/>
    </row>
    <row r="478" spans="1:25" ht="15" customHeight="1" x14ac:dyDescent="0.2">
      <c r="A478" s="1">
        <v>481</v>
      </c>
      <c r="B478" s="22" t="s">
        <v>705</v>
      </c>
      <c r="C478" s="2"/>
      <c r="D478" s="2"/>
      <c r="E478" s="2"/>
      <c r="F478" s="215" t="s">
        <v>896</v>
      </c>
      <c r="G478" s="216" t="s">
        <v>880</v>
      </c>
      <c r="H478" s="216" t="s">
        <v>897</v>
      </c>
      <c r="I478" s="216"/>
      <c r="J478" s="3"/>
      <c r="K478" s="1"/>
      <c r="L478" s="1"/>
      <c r="M478" s="1">
        <v>0.5</v>
      </c>
      <c r="N478" s="1"/>
      <c r="O478" s="1"/>
      <c r="P478" s="1"/>
      <c r="Q478" s="1">
        <f t="shared" si="34"/>
        <v>0.5</v>
      </c>
      <c r="R478" s="16">
        <f t="shared" si="36"/>
        <v>2</v>
      </c>
      <c r="S478" s="18">
        <f t="shared" si="35"/>
        <v>0</v>
      </c>
      <c r="T478" s="18">
        <f t="shared" si="37"/>
        <v>85</v>
      </c>
      <c r="U478" s="1"/>
      <c r="V478" s="1"/>
      <c r="W478" s="1"/>
      <c r="X478" s="1"/>
      <c r="Y478" s="5"/>
    </row>
    <row r="479" spans="1:25" ht="15" customHeight="1" x14ac:dyDescent="0.2">
      <c r="A479" s="1">
        <v>482</v>
      </c>
      <c r="B479" s="22" t="s">
        <v>324</v>
      </c>
      <c r="C479" s="2"/>
      <c r="D479" s="2"/>
      <c r="E479" s="2"/>
      <c r="F479" s="215" t="s">
        <v>896</v>
      </c>
      <c r="G479" s="216" t="s">
        <v>880</v>
      </c>
      <c r="H479" s="216" t="s">
        <v>897</v>
      </c>
      <c r="I479" s="216"/>
      <c r="J479" s="3"/>
      <c r="K479" s="1"/>
      <c r="L479" s="1"/>
      <c r="M479" s="1">
        <v>0.5</v>
      </c>
      <c r="N479" s="1"/>
      <c r="O479" s="1"/>
      <c r="P479" s="1"/>
      <c r="Q479" s="1">
        <f t="shared" si="34"/>
        <v>0.5</v>
      </c>
      <c r="R479" s="16">
        <f t="shared" si="36"/>
        <v>2.5</v>
      </c>
      <c r="S479" s="18">
        <f t="shared" si="35"/>
        <v>0</v>
      </c>
      <c r="T479" s="18">
        <f t="shared" si="37"/>
        <v>85</v>
      </c>
      <c r="U479" s="1"/>
      <c r="V479" s="1"/>
      <c r="W479" s="1"/>
      <c r="X479" s="1"/>
      <c r="Y479" s="5"/>
    </row>
    <row r="480" spans="1:25" ht="15" customHeight="1" x14ac:dyDescent="0.2">
      <c r="A480" s="1">
        <v>483</v>
      </c>
      <c r="B480" s="22" t="s">
        <v>704</v>
      </c>
      <c r="C480" s="2"/>
      <c r="D480" s="2"/>
      <c r="E480" s="2"/>
      <c r="F480" s="215" t="s">
        <v>896</v>
      </c>
      <c r="G480" s="216" t="s">
        <v>880</v>
      </c>
      <c r="H480" s="216" t="s">
        <v>897</v>
      </c>
      <c r="I480" s="216"/>
      <c r="J480" s="3"/>
      <c r="K480" s="1"/>
      <c r="L480" s="1"/>
      <c r="M480" s="1">
        <v>0.5</v>
      </c>
      <c r="N480" s="1"/>
      <c r="O480" s="1"/>
      <c r="P480" s="1"/>
      <c r="Q480" s="1">
        <f t="shared" si="34"/>
        <v>0.5</v>
      </c>
      <c r="R480" s="16">
        <f t="shared" si="36"/>
        <v>3</v>
      </c>
      <c r="S480" s="18">
        <f t="shared" si="35"/>
        <v>0</v>
      </c>
      <c r="T480" s="18">
        <f t="shared" si="37"/>
        <v>85</v>
      </c>
      <c r="U480" s="1"/>
      <c r="V480" s="1"/>
      <c r="W480" s="1"/>
      <c r="X480" s="1"/>
      <c r="Y480" s="5"/>
    </row>
    <row r="481" spans="1:25" ht="15" customHeight="1" x14ac:dyDescent="0.2">
      <c r="A481" s="1">
        <v>484</v>
      </c>
      <c r="B481" s="22" t="s">
        <v>707</v>
      </c>
      <c r="C481" s="2"/>
      <c r="D481" s="2"/>
      <c r="E481" s="2"/>
      <c r="F481" s="215" t="s">
        <v>896</v>
      </c>
      <c r="G481" s="216" t="s">
        <v>880</v>
      </c>
      <c r="H481" s="216" t="s">
        <v>897</v>
      </c>
      <c r="I481" s="216"/>
      <c r="J481" s="3"/>
      <c r="K481" s="1"/>
      <c r="L481" s="1"/>
      <c r="M481" s="1">
        <v>0.5</v>
      </c>
      <c r="N481" s="1"/>
      <c r="O481" s="1"/>
      <c r="P481" s="1"/>
      <c r="Q481" s="1">
        <f t="shared" si="34"/>
        <v>0.5</v>
      </c>
      <c r="R481" s="16">
        <f t="shared" si="36"/>
        <v>3.5</v>
      </c>
      <c r="S481" s="18">
        <f t="shared" si="35"/>
        <v>1</v>
      </c>
      <c r="T481" s="18">
        <f t="shared" si="37"/>
        <v>85</v>
      </c>
      <c r="U481" s="1"/>
      <c r="V481" s="1"/>
      <c r="W481" s="1"/>
      <c r="X481" s="1"/>
      <c r="Y481" s="5"/>
    </row>
    <row r="482" spans="1:25" ht="15" customHeight="1" x14ac:dyDescent="0.2">
      <c r="A482" s="1">
        <v>485</v>
      </c>
      <c r="B482" s="22" t="s">
        <v>706</v>
      </c>
      <c r="C482" s="2"/>
      <c r="D482" s="2"/>
      <c r="E482" s="2"/>
      <c r="F482" s="215" t="s">
        <v>896</v>
      </c>
      <c r="G482" s="216" t="s">
        <v>881</v>
      </c>
      <c r="H482" s="216" t="s">
        <v>897</v>
      </c>
      <c r="I482" s="216"/>
      <c r="J482" s="3"/>
      <c r="K482" s="1"/>
      <c r="L482" s="1"/>
      <c r="M482" s="1">
        <v>0.5</v>
      </c>
      <c r="N482" s="1"/>
      <c r="O482" s="1"/>
      <c r="P482" s="1"/>
      <c r="Q482" s="1">
        <f t="shared" si="34"/>
        <v>0.5</v>
      </c>
      <c r="R482" s="16">
        <f t="shared" si="36"/>
        <v>0.5</v>
      </c>
      <c r="S482" s="18">
        <f t="shared" si="35"/>
        <v>0</v>
      </c>
      <c r="T482" s="18">
        <f t="shared" si="37"/>
        <v>86</v>
      </c>
      <c r="U482" s="1"/>
      <c r="V482" s="1"/>
      <c r="W482" s="1"/>
      <c r="X482" s="1"/>
      <c r="Y482" s="5"/>
    </row>
    <row r="483" spans="1:25" ht="15" customHeight="1" x14ac:dyDescent="0.2">
      <c r="A483" s="1">
        <v>486</v>
      </c>
      <c r="B483" s="22" t="s">
        <v>708</v>
      </c>
      <c r="C483" s="2"/>
      <c r="D483" s="2"/>
      <c r="E483" s="2"/>
      <c r="F483" s="215" t="s">
        <v>896</v>
      </c>
      <c r="G483" s="216" t="s">
        <v>881</v>
      </c>
      <c r="H483" s="216" t="s">
        <v>897</v>
      </c>
      <c r="I483" s="216"/>
      <c r="J483" s="3"/>
      <c r="K483" s="1"/>
      <c r="L483" s="1"/>
      <c r="M483" s="1"/>
      <c r="N483" s="1"/>
      <c r="O483" s="1"/>
      <c r="P483" s="1"/>
      <c r="Q483" s="1">
        <f t="shared" si="34"/>
        <v>0</v>
      </c>
      <c r="R483" s="16">
        <f t="shared" si="36"/>
        <v>0.5</v>
      </c>
      <c r="S483" s="18">
        <f t="shared" si="35"/>
        <v>0</v>
      </c>
      <c r="T483" s="18">
        <f t="shared" si="37"/>
        <v>86</v>
      </c>
      <c r="U483" s="1"/>
      <c r="V483" s="1"/>
      <c r="W483" s="1"/>
      <c r="X483" s="1"/>
      <c r="Y483" s="5"/>
    </row>
    <row r="484" spans="1:25" ht="15" customHeight="1" x14ac:dyDescent="0.2">
      <c r="A484" s="1">
        <v>487</v>
      </c>
      <c r="B484" s="22" t="s">
        <v>709</v>
      </c>
      <c r="C484" s="2"/>
      <c r="D484" s="2"/>
      <c r="E484" s="2"/>
      <c r="F484" s="215" t="s">
        <v>896</v>
      </c>
      <c r="G484" s="216" t="s">
        <v>881</v>
      </c>
      <c r="H484" s="216" t="s">
        <v>897</v>
      </c>
      <c r="I484" s="216"/>
      <c r="J484" s="3"/>
      <c r="K484" s="1"/>
      <c r="L484" s="1"/>
      <c r="M484" s="1"/>
      <c r="N484" s="1"/>
      <c r="O484" s="1"/>
      <c r="P484" s="1"/>
      <c r="Q484" s="1">
        <f t="shared" si="34"/>
        <v>0</v>
      </c>
      <c r="R484" s="16">
        <f t="shared" si="36"/>
        <v>0.5</v>
      </c>
      <c r="S484" s="18">
        <f t="shared" si="35"/>
        <v>0</v>
      </c>
      <c r="T484" s="18">
        <f t="shared" si="37"/>
        <v>86</v>
      </c>
      <c r="U484" s="1"/>
      <c r="V484" s="1"/>
      <c r="W484" s="1"/>
      <c r="X484" s="1"/>
      <c r="Y484" s="5"/>
    </row>
    <row r="485" spans="1:25" ht="15" customHeight="1" x14ac:dyDescent="0.2">
      <c r="A485" s="1">
        <v>488</v>
      </c>
      <c r="B485" s="22" t="s">
        <v>754</v>
      </c>
      <c r="C485" s="2"/>
      <c r="D485" s="2"/>
      <c r="E485" s="2"/>
      <c r="F485" s="215" t="s">
        <v>896</v>
      </c>
      <c r="G485" s="216" t="s">
        <v>881</v>
      </c>
      <c r="H485" s="216" t="s">
        <v>897</v>
      </c>
      <c r="I485" s="216"/>
      <c r="J485" s="3"/>
      <c r="K485" s="1"/>
      <c r="L485" s="1"/>
      <c r="M485" s="1"/>
      <c r="N485" s="1"/>
      <c r="O485" s="1"/>
      <c r="P485" s="1"/>
      <c r="Q485" s="1">
        <f t="shared" si="34"/>
        <v>0</v>
      </c>
      <c r="R485" s="16">
        <f t="shared" si="36"/>
        <v>0.5</v>
      </c>
      <c r="S485" s="18">
        <f t="shared" si="35"/>
        <v>0</v>
      </c>
      <c r="T485" s="18">
        <f t="shared" si="37"/>
        <v>86</v>
      </c>
      <c r="U485" s="1"/>
      <c r="V485" s="1"/>
      <c r="W485" s="1"/>
      <c r="X485" s="1"/>
      <c r="Y485" s="5"/>
    </row>
    <row r="486" spans="1:25" ht="15" customHeight="1" x14ac:dyDescent="0.2">
      <c r="A486" s="1">
        <v>489</v>
      </c>
      <c r="B486" s="22" t="s">
        <v>755</v>
      </c>
      <c r="C486" s="2"/>
      <c r="D486" s="2"/>
      <c r="E486" s="2"/>
      <c r="F486" s="215" t="s">
        <v>896</v>
      </c>
      <c r="G486" s="216" t="s">
        <v>881</v>
      </c>
      <c r="H486" s="216" t="s">
        <v>897</v>
      </c>
      <c r="I486" s="216"/>
      <c r="J486" s="3"/>
      <c r="K486" s="1"/>
      <c r="L486" s="1"/>
      <c r="M486" s="1"/>
      <c r="N486" s="1"/>
      <c r="O486" s="1"/>
      <c r="P486" s="1"/>
      <c r="Q486" s="1">
        <f t="shared" si="34"/>
        <v>0</v>
      </c>
      <c r="R486" s="16">
        <f t="shared" si="36"/>
        <v>0.5</v>
      </c>
      <c r="S486" s="18">
        <f t="shared" si="35"/>
        <v>0</v>
      </c>
      <c r="T486" s="18">
        <f t="shared" si="37"/>
        <v>86</v>
      </c>
      <c r="U486" s="1"/>
      <c r="V486" s="1"/>
      <c r="W486" s="1"/>
      <c r="X486" s="1"/>
      <c r="Y486" s="5"/>
    </row>
    <row r="487" spans="1:25" ht="15" customHeight="1" x14ac:dyDescent="0.2">
      <c r="A487" s="1">
        <v>490</v>
      </c>
      <c r="B487" s="22" t="s">
        <v>756</v>
      </c>
      <c r="C487" s="2"/>
      <c r="D487" s="2"/>
      <c r="E487" s="2"/>
      <c r="F487" s="215" t="s">
        <v>896</v>
      </c>
      <c r="G487" s="216" t="s">
        <v>881</v>
      </c>
      <c r="H487" s="216" t="s">
        <v>897</v>
      </c>
      <c r="I487" s="216"/>
      <c r="J487" s="3"/>
      <c r="K487" s="1"/>
      <c r="L487" s="1"/>
      <c r="M487" s="1"/>
      <c r="N487" s="1"/>
      <c r="O487" s="1"/>
      <c r="P487" s="1"/>
      <c r="Q487" s="1">
        <f t="shared" si="34"/>
        <v>0</v>
      </c>
      <c r="R487" s="16">
        <f t="shared" si="36"/>
        <v>0.5</v>
      </c>
      <c r="S487" s="18">
        <f t="shared" si="35"/>
        <v>0</v>
      </c>
      <c r="T487" s="18">
        <f t="shared" si="37"/>
        <v>86</v>
      </c>
      <c r="U487" s="1"/>
      <c r="V487" s="1"/>
      <c r="W487" s="1"/>
      <c r="X487" s="1"/>
      <c r="Y487" s="5"/>
    </row>
    <row r="488" spans="1:25" ht="15" customHeight="1" x14ac:dyDescent="0.2">
      <c r="A488" s="1">
        <v>491</v>
      </c>
      <c r="B488" s="22" t="s">
        <v>757</v>
      </c>
      <c r="C488" s="2"/>
      <c r="D488" s="2"/>
      <c r="E488" s="2"/>
      <c r="F488" s="215" t="s">
        <v>896</v>
      </c>
      <c r="G488" s="216" t="s">
        <v>881</v>
      </c>
      <c r="H488" s="216" t="s">
        <v>897</v>
      </c>
      <c r="I488" s="216"/>
      <c r="J488" s="3"/>
      <c r="K488" s="1"/>
      <c r="L488" s="1"/>
      <c r="M488" s="1"/>
      <c r="N488" s="1"/>
      <c r="O488" s="1"/>
      <c r="P488" s="1"/>
      <c r="Q488" s="1">
        <f t="shared" si="34"/>
        <v>0</v>
      </c>
      <c r="R488" s="16">
        <f t="shared" si="36"/>
        <v>0.5</v>
      </c>
      <c r="S488" s="18">
        <f t="shared" si="35"/>
        <v>0</v>
      </c>
      <c r="T488" s="18">
        <f t="shared" si="37"/>
        <v>86</v>
      </c>
      <c r="U488" s="1"/>
      <c r="V488" s="1"/>
      <c r="W488" s="1"/>
      <c r="X488" s="1"/>
      <c r="Y488" s="5"/>
    </row>
    <row r="489" spans="1:25" ht="15" customHeight="1" x14ac:dyDescent="0.2">
      <c r="A489" s="1">
        <v>492</v>
      </c>
      <c r="B489" s="22" t="s">
        <v>758</v>
      </c>
      <c r="C489" s="2"/>
      <c r="D489" s="2"/>
      <c r="E489" s="2"/>
      <c r="F489" s="215" t="s">
        <v>896</v>
      </c>
      <c r="G489" s="216" t="s">
        <v>881</v>
      </c>
      <c r="H489" s="216" t="s">
        <v>897</v>
      </c>
      <c r="I489" s="216"/>
      <c r="J489" s="3"/>
      <c r="K489" s="1"/>
      <c r="L489" s="1"/>
      <c r="M489" s="1"/>
      <c r="N489" s="1"/>
      <c r="O489" s="1"/>
      <c r="P489" s="1"/>
      <c r="Q489" s="1">
        <f t="shared" si="34"/>
        <v>0</v>
      </c>
      <c r="R489" s="16">
        <f t="shared" si="36"/>
        <v>0.5</v>
      </c>
      <c r="S489" s="18">
        <f t="shared" si="35"/>
        <v>0</v>
      </c>
      <c r="T489" s="18">
        <f t="shared" si="37"/>
        <v>86</v>
      </c>
      <c r="U489" s="1"/>
      <c r="V489" s="1"/>
      <c r="W489" s="1"/>
      <c r="X489" s="1"/>
      <c r="Y489" s="5"/>
    </row>
    <row r="490" spans="1:25" ht="15" customHeight="1" x14ac:dyDescent="0.2">
      <c r="A490" s="1">
        <v>493</v>
      </c>
      <c r="B490" s="22" t="s">
        <v>759</v>
      </c>
      <c r="C490" s="2"/>
      <c r="D490" s="2"/>
      <c r="E490" s="2"/>
      <c r="F490" s="215" t="s">
        <v>896</v>
      </c>
      <c r="G490" s="216" t="s">
        <v>881</v>
      </c>
      <c r="H490" s="216" t="s">
        <v>897</v>
      </c>
      <c r="I490" s="216"/>
      <c r="J490" s="3"/>
      <c r="K490" s="1"/>
      <c r="L490" s="1"/>
      <c r="M490" s="1"/>
      <c r="N490" s="1"/>
      <c r="O490" s="1"/>
      <c r="P490" s="1"/>
      <c r="Q490" s="1">
        <f t="shared" si="34"/>
        <v>0</v>
      </c>
      <c r="R490" s="16">
        <f t="shared" si="36"/>
        <v>0.5</v>
      </c>
      <c r="S490" s="18">
        <f t="shared" si="35"/>
        <v>0</v>
      </c>
      <c r="T490" s="18">
        <f t="shared" si="37"/>
        <v>86</v>
      </c>
      <c r="U490" s="1"/>
      <c r="V490" s="1"/>
      <c r="W490" s="1"/>
      <c r="X490" s="1"/>
      <c r="Y490" s="5"/>
    </row>
    <row r="491" spans="1:25" ht="15" customHeight="1" x14ac:dyDescent="0.2">
      <c r="A491" s="1">
        <v>494</v>
      </c>
      <c r="B491" s="22" t="s">
        <v>760</v>
      </c>
      <c r="C491" s="2"/>
      <c r="D491" s="2"/>
      <c r="E491" s="2"/>
      <c r="F491" s="215" t="s">
        <v>896</v>
      </c>
      <c r="G491" s="216" t="s">
        <v>881</v>
      </c>
      <c r="H491" s="216" t="s">
        <v>897</v>
      </c>
      <c r="I491" s="216"/>
      <c r="J491" s="3"/>
      <c r="K491" s="1"/>
      <c r="L491" s="1"/>
      <c r="M491" s="1"/>
      <c r="N491" s="1"/>
      <c r="O491" s="1"/>
      <c r="P491" s="1"/>
      <c r="Q491" s="1">
        <f t="shared" si="34"/>
        <v>0</v>
      </c>
      <c r="R491" s="16">
        <f t="shared" si="36"/>
        <v>0.5</v>
      </c>
      <c r="S491" s="18">
        <f t="shared" si="35"/>
        <v>0</v>
      </c>
      <c r="T491" s="18">
        <f t="shared" si="37"/>
        <v>86</v>
      </c>
      <c r="U491" s="1"/>
      <c r="V491" s="1"/>
      <c r="W491" s="1"/>
      <c r="X491" s="1"/>
      <c r="Y491" s="5"/>
    </row>
    <row r="492" spans="1:25" ht="15" customHeight="1" x14ac:dyDescent="0.2">
      <c r="A492" s="1">
        <v>495</v>
      </c>
      <c r="B492" s="22" t="s">
        <v>122</v>
      </c>
      <c r="C492" s="2"/>
      <c r="D492" s="2"/>
      <c r="E492" s="2"/>
      <c r="F492" s="215" t="s">
        <v>896</v>
      </c>
      <c r="G492" s="216" t="s">
        <v>881</v>
      </c>
      <c r="H492" s="216" t="s">
        <v>897</v>
      </c>
      <c r="I492" s="216"/>
      <c r="J492" s="3"/>
      <c r="K492" s="1"/>
      <c r="L492" s="1"/>
      <c r="M492" s="1"/>
      <c r="N492" s="1"/>
      <c r="O492" s="1"/>
      <c r="P492" s="1"/>
      <c r="Q492" s="1">
        <f t="shared" si="34"/>
        <v>0</v>
      </c>
      <c r="R492" s="16">
        <f t="shared" si="36"/>
        <v>0.5</v>
      </c>
      <c r="S492" s="18">
        <f t="shared" si="35"/>
        <v>0</v>
      </c>
      <c r="T492" s="18">
        <f t="shared" si="37"/>
        <v>86</v>
      </c>
      <c r="U492" s="1"/>
      <c r="V492" s="1"/>
      <c r="W492" s="1"/>
      <c r="X492" s="1"/>
      <c r="Y492" s="5"/>
    </row>
    <row r="493" spans="1:25" ht="15" customHeight="1" x14ac:dyDescent="0.2">
      <c r="A493" s="1">
        <v>496</v>
      </c>
      <c r="B493" s="22" t="s">
        <v>123</v>
      </c>
      <c r="C493" s="2"/>
      <c r="D493" s="2"/>
      <c r="E493" s="2"/>
      <c r="F493" s="215" t="s">
        <v>896</v>
      </c>
      <c r="G493" s="216" t="s">
        <v>881</v>
      </c>
      <c r="H493" s="216" t="s">
        <v>897</v>
      </c>
      <c r="I493" s="216"/>
      <c r="J493" s="3"/>
      <c r="K493" s="1"/>
      <c r="L493" s="1"/>
      <c r="M493" s="1"/>
      <c r="N493" s="1"/>
      <c r="O493" s="1"/>
      <c r="P493" s="1"/>
      <c r="Q493" s="1">
        <f t="shared" si="34"/>
        <v>0</v>
      </c>
      <c r="R493" s="16">
        <f t="shared" si="36"/>
        <v>0.5</v>
      </c>
      <c r="S493" s="18">
        <f t="shared" si="35"/>
        <v>0</v>
      </c>
      <c r="T493" s="18">
        <f t="shared" si="37"/>
        <v>86</v>
      </c>
      <c r="U493" s="1"/>
      <c r="V493" s="1"/>
      <c r="W493" s="1"/>
      <c r="X493" s="1"/>
      <c r="Y493" s="5"/>
    </row>
    <row r="494" spans="1:25" ht="15" customHeight="1" x14ac:dyDescent="0.2">
      <c r="A494" s="1">
        <v>497</v>
      </c>
      <c r="B494" s="22" t="s">
        <v>124</v>
      </c>
      <c r="C494" s="2"/>
      <c r="D494" s="2"/>
      <c r="E494" s="2"/>
      <c r="F494" s="215" t="s">
        <v>896</v>
      </c>
      <c r="G494" s="216" t="s">
        <v>881</v>
      </c>
      <c r="H494" s="216" t="s">
        <v>897</v>
      </c>
      <c r="I494" s="216"/>
      <c r="J494" s="3"/>
      <c r="K494" s="1"/>
      <c r="L494" s="1"/>
      <c r="M494" s="1"/>
      <c r="N494" s="1"/>
      <c r="O494" s="1"/>
      <c r="P494" s="1"/>
      <c r="Q494" s="1">
        <f t="shared" si="34"/>
        <v>0</v>
      </c>
      <c r="R494" s="16">
        <f t="shared" si="36"/>
        <v>0.5</v>
      </c>
      <c r="S494" s="18">
        <f t="shared" si="35"/>
        <v>0</v>
      </c>
      <c r="T494" s="18">
        <f t="shared" si="37"/>
        <v>86</v>
      </c>
      <c r="U494" s="1"/>
      <c r="V494" s="1"/>
      <c r="W494" s="1"/>
      <c r="X494" s="1"/>
      <c r="Y494" s="5"/>
    </row>
    <row r="495" spans="1:25" ht="15" customHeight="1" x14ac:dyDescent="0.2">
      <c r="A495" s="1">
        <v>498</v>
      </c>
      <c r="B495" s="22" t="s">
        <v>125</v>
      </c>
      <c r="C495" s="2"/>
      <c r="D495" s="2"/>
      <c r="E495" s="2"/>
      <c r="F495" s="215" t="s">
        <v>896</v>
      </c>
      <c r="G495" s="216" t="s">
        <v>881</v>
      </c>
      <c r="H495" s="216" t="s">
        <v>897</v>
      </c>
      <c r="I495" s="216"/>
      <c r="J495" s="3"/>
      <c r="K495" s="1"/>
      <c r="L495" s="1"/>
      <c r="M495" s="1"/>
      <c r="N495" s="1"/>
      <c r="O495" s="1"/>
      <c r="P495" s="1"/>
      <c r="Q495" s="1">
        <f t="shared" si="34"/>
        <v>0</v>
      </c>
      <c r="R495" s="16">
        <f t="shared" si="36"/>
        <v>0.5</v>
      </c>
      <c r="S495" s="18">
        <f t="shared" si="35"/>
        <v>0</v>
      </c>
      <c r="T495" s="18">
        <f t="shared" si="37"/>
        <v>86</v>
      </c>
      <c r="U495" s="1"/>
      <c r="V495" s="1"/>
      <c r="W495" s="1"/>
      <c r="X495" s="1"/>
      <c r="Y495" s="5"/>
    </row>
    <row r="496" spans="1:25" ht="15" customHeight="1" x14ac:dyDescent="0.2">
      <c r="A496" s="1">
        <v>499</v>
      </c>
      <c r="B496" s="22" t="s">
        <v>126</v>
      </c>
      <c r="C496" s="2"/>
      <c r="D496" s="2"/>
      <c r="E496" s="2"/>
      <c r="F496" s="215" t="s">
        <v>896</v>
      </c>
      <c r="G496" s="216" t="s">
        <v>881</v>
      </c>
      <c r="H496" s="216" t="s">
        <v>897</v>
      </c>
      <c r="I496" s="216"/>
      <c r="J496" s="3"/>
      <c r="K496" s="1"/>
      <c r="L496" s="1"/>
      <c r="M496" s="1"/>
      <c r="N496" s="1"/>
      <c r="O496" s="1"/>
      <c r="P496" s="1"/>
      <c r="Q496" s="1">
        <f t="shared" si="34"/>
        <v>0</v>
      </c>
      <c r="R496" s="16">
        <f t="shared" si="36"/>
        <v>0.5</v>
      </c>
      <c r="S496" s="18">
        <f t="shared" si="35"/>
        <v>0</v>
      </c>
      <c r="T496" s="18">
        <f t="shared" si="37"/>
        <v>86</v>
      </c>
      <c r="U496" s="1"/>
      <c r="V496" s="1"/>
      <c r="W496" s="1"/>
      <c r="X496" s="1"/>
      <c r="Y496" s="5"/>
    </row>
    <row r="497" spans="1:25" ht="15" customHeight="1" x14ac:dyDescent="0.2">
      <c r="A497" s="1">
        <v>500</v>
      </c>
      <c r="B497" s="22" t="s">
        <v>127</v>
      </c>
      <c r="C497" s="2"/>
      <c r="D497" s="2"/>
      <c r="E497" s="2"/>
      <c r="F497" s="215" t="s">
        <v>896</v>
      </c>
      <c r="G497" s="216" t="s">
        <v>881</v>
      </c>
      <c r="H497" s="216" t="s">
        <v>897</v>
      </c>
      <c r="I497" s="216"/>
      <c r="J497" s="3"/>
      <c r="K497" s="1"/>
      <c r="L497" s="1"/>
      <c r="M497" s="1"/>
      <c r="N497" s="1"/>
      <c r="O497" s="1"/>
      <c r="P497" s="1"/>
      <c r="Q497" s="1">
        <f t="shared" si="34"/>
        <v>0</v>
      </c>
      <c r="R497" s="16">
        <f t="shared" si="36"/>
        <v>0.5</v>
      </c>
      <c r="S497" s="18">
        <f t="shared" si="35"/>
        <v>0</v>
      </c>
      <c r="T497" s="18">
        <f t="shared" si="37"/>
        <v>86</v>
      </c>
      <c r="U497" s="1"/>
      <c r="V497" s="1"/>
      <c r="W497" s="1"/>
      <c r="X497" s="1"/>
      <c r="Y497" s="5"/>
    </row>
    <row r="498" spans="1:25" ht="15" customHeight="1" x14ac:dyDescent="0.2">
      <c r="A498" s="1">
        <v>501</v>
      </c>
      <c r="B498" s="22" t="s">
        <v>128</v>
      </c>
      <c r="C498" s="2"/>
      <c r="D498" s="2"/>
      <c r="E498" s="2"/>
      <c r="F498" s="215" t="s">
        <v>896</v>
      </c>
      <c r="G498" s="216" t="s">
        <v>881</v>
      </c>
      <c r="H498" s="216" t="s">
        <v>897</v>
      </c>
      <c r="I498" s="216"/>
      <c r="J498" s="3"/>
      <c r="K498" s="1"/>
      <c r="L498" s="1"/>
      <c r="M498" s="1"/>
      <c r="N498" s="1"/>
      <c r="O498" s="1"/>
      <c r="P498" s="1"/>
      <c r="Q498" s="1">
        <f t="shared" si="34"/>
        <v>0</v>
      </c>
      <c r="R498" s="16">
        <f t="shared" si="36"/>
        <v>0.5</v>
      </c>
      <c r="S498" s="18">
        <f t="shared" si="35"/>
        <v>0</v>
      </c>
      <c r="T498" s="18">
        <f t="shared" si="37"/>
        <v>86</v>
      </c>
      <c r="U498" s="1"/>
      <c r="V498" s="1"/>
      <c r="W498" s="1"/>
      <c r="X498" s="1"/>
      <c r="Y498" s="5"/>
    </row>
    <row r="499" spans="1:25" ht="15" customHeight="1" x14ac:dyDescent="0.2">
      <c r="A499" s="1">
        <v>502</v>
      </c>
      <c r="B499" s="22" t="s">
        <v>129</v>
      </c>
      <c r="C499" s="2"/>
      <c r="D499" s="2"/>
      <c r="E499" s="2"/>
      <c r="F499" s="215" t="s">
        <v>896</v>
      </c>
      <c r="G499" s="216" t="s">
        <v>881</v>
      </c>
      <c r="H499" s="216" t="s">
        <v>897</v>
      </c>
      <c r="I499" s="216"/>
      <c r="J499" s="3"/>
      <c r="K499" s="1"/>
      <c r="L499" s="1"/>
      <c r="M499" s="1"/>
      <c r="N499" s="1"/>
      <c r="O499" s="1"/>
      <c r="P499" s="1"/>
      <c r="Q499" s="1">
        <f t="shared" si="34"/>
        <v>0</v>
      </c>
      <c r="R499" s="16">
        <f t="shared" si="36"/>
        <v>0.5</v>
      </c>
      <c r="S499" s="18">
        <f t="shared" si="35"/>
        <v>0</v>
      </c>
      <c r="T499" s="18">
        <f t="shared" si="37"/>
        <v>86</v>
      </c>
      <c r="U499" s="1"/>
      <c r="V499" s="1"/>
      <c r="W499" s="1"/>
      <c r="X499" s="1"/>
      <c r="Y499" s="5"/>
    </row>
    <row r="500" spans="1:25" ht="15" customHeight="1" x14ac:dyDescent="0.2">
      <c r="A500" s="1">
        <v>503</v>
      </c>
      <c r="B500" s="22" t="s">
        <v>130</v>
      </c>
      <c r="C500" s="2"/>
      <c r="D500" s="2"/>
      <c r="E500" s="2"/>
      <c r="F500" s="215" t="s">
        <v>896</v>
      </c>
      <c r="G500" s="216" t="s">
        <v>881</v>
      </c>
      <c r="H500" s="216" t="s">
        <v>897</v>
      </c>
      <c r="I500" s="216"/>
      <c r="J500" s="3"/>
      <c r="K500" s="1"/>
      <c r="L500" s="1"/>
      <c r="M500" s="1"/>
      <c r="N500" s="1"/>
      <c r="O500" s="1"/>
      <c r="P500" s="1"/>
      <c r="Q500" s="1">
        <f t="shared" si="34"/>
        <v>0</v>
      </c>
      <c r="R500" s="16">
        <f t="shared" si="36"/>
        <v>0.5</v>
      </c>
      <c r="S500" s="18">
        <f t="shared" si="35"/>
        <v>0</v>
      </c>
      <c r="T500" s="18">
        <f t="shared" si="37"/>
        <v>86</v>
      </c>
      <c r="U500" s="1"/>
      <c r="V500" s="1"/>
      <c r="W500" s="1"/>
      <c r="X500" s="1"/>
      <c r="Y500" s="5"/>
    </row>
    <row r="501" spans="1:25" ht="15" customHeight="1" x14ac:dyDescent="0.2">
      <c r="A501" s="1">
        <v>504</v>
      </c>
      <c r="B501" s="22" t="s">
        <v>131</v>
      </c>
      <c r="C501" s="2"/>
      <c r="D501" s="2"/>
      <c r="E501" s="2"/>
      <c r="F501" s="215" t="s">
        <v>896</v>
      </c>
      <c r="G501" s="216" t="s">
        <v>881</v>
      </c>
      <c r="H501" s="216" t="s">
        <v>897</v>
      </c>
      <c r="I501" s="216"/>
      <c r="J501" s="3"/>
      <c r="K501" s="1"/>
      <c r="L501" s="1"/>
      <c r="M501" s="1"/>
      <c r="N501" s="1"/>
      <c r="O501" s="1"/>
      <c r="P501" s="1"/>
      <c r="Q501" s="1">
        <f t="shared" si="34"/>
        <v>0</v>
      </c>
      <c r="R501" s="16">
        <f t="shared" si="36"/>
        <v>0.5</v>
      </c>
      <c r="S501" s="18">
        <f t="shared" si="35"/>
        <v>0</v>
      </c>
      <c r="T501" s="18">
        <f t="shared" si="37"/>
        <v>86</v>
      </c>
      <c r="U501" s="1"/>
      <c r="V501" s="1"/>
      <c r="W501" s="1"/>
      <c r="X501" s="1"/>
      <c r="Y501" s="5"/>
    </row>
    <row r="502" spans="1:25" ht="15" customHeight="1" x14ac:dyDescent="0.2">
      <c r="A502" s="1">
        <v>505</v>
      </c>
      <c r="B502" s="22" t="s">
        <v>132</v>
      </c>
      <c r="C502" s="2"/>
      <c r="D502" s="2"/>
      <c r="E502" s="2"/>
      <c r="F502" s="215" t="s">
        <v>896</v>
      </c>
      <c r="G502" s="216" t="s">
        <v>881</v>
      </c>
      <c r="H502" s="216" t="s">
        <v>897</v>
      </c>
      <c r="I502" s="216"/>
      <c r="J502" s="3"/>
      <c r="K502" s="1"/>
      <c r="L502" s="1"/>
      <c r="M502" s="1"/>
      <c r="N502" s="1"/>
      <c r="O502" s="1"/>
      <c r="P502" s="1"/>
      <c r="Q502" s="1">
        <f t="shared" si="34"/>
        <v>0</v>
      </c>
      <c r="R502" s="16">
        <f t="shared" si="36"/>
        <v>0.5</v>
      </c>
      <c r="S502" s="18">
        <f t="shared" si="35"/>
        <v>0</v>
      </c>
      <c r="T502" s="18">
        <f t="shared" si="37"/>
        <v>86</v>
      </c>
      <c r="U502" s="1"/>
      <c r="V502" s="1"/>
      <c r="W502" s="1"/>
      <c r="X502" s="1"/>
      <c r="Y502" s="5"/>
    </row>
    <row r="503" spans="1:25" ht="15" customHeight="1" x14ac:dyDescent="0.2">
      <c r="A503" s="1">
        <v>506</v>
      </c>
      <c r="B503" s="22" t="s">
        <v>133</v>
      </c>
      <c r="C503" s="2"/>
      <c r="D503" s="2"/>
      <c r="E503" s="2"/>
      <c r="F503" s="215" t="s">
        <v>896</v>
      </c>
      <c r="G503" s="216" t="s">
        <v>881</v>
      </c>
      <c r="H503" s="216" t="s">
        <v>897</v>
      </c>
      <c r="I503" s="216"/>
      <c r="J503" s="3"/>
      <c r="K503" s="1"/>
      <c r="L503" s="1"/>
      <c r="M503" s="1"/>
      <c r="N503" s="1"/>
      <c r="O503" s="1"/>
      <c r="P503" s="1"/>
      <c r="Q503" s="1">
        <f t="shared" si="34"/>
        <v>0</v>
      </c>
      <c r="R503" s="16">
        <f t="shared" si="36"/>
        <v>0.5</v>
      </c>
      <c r="S503" s="18">
        <f t="shared" si="35"/>
        <v>0</v>
      </c>
      <c r="T503" s="18">
        <f t="shared" si="37"/>
        <v>86</v>
      </c>
      <c r="U503" s="1"/>
      <c r="V503" s="1"/>
      <c r="W503" s="1"/>
      <c r="X503" s="1"/>
      <c r="Y503" s="5"/>
    </row>
    <row r="504" spans="1:25" ht="15" customHeight="1" x14ac:dyDescent="0.2">
      <c r="A504" s="1">
        <v>507</v>
      </c>
      <c r="B504" s="22" t="s">
        <v>134</v>
      </c>
      <c r="C504" s="2"/>
      <c r="D504" s="2"/>
      <c r="E504" s="2"/>
      <c r="F504" s="215" t="s">
        <v>896</v>
      </c>
      <c r="G504" s="216" t="s">
        <v>881</v>
      </c>
      <c r="H504" s="216" t="s">
        <v>897</v>
      </c>
      <c r="I504" s="216"/>
      <c r="J504" s="3"/>
      <c r="K504" s="1"/>
      <c r="L504" s="1"/>
      <c r="M504" s="1"/>
      <c r="N504" s="1"/>
      <c r="O504" s="1"/>
      <c r="P504" s="1"/>
      <c r="Q504" s="1">
        <f t="shared" si="34"/>
        <v>0</v>
      </c>
      <c r="R504" s="16">
        <f t="shared" si="36"/>
        <v>0.5</v>
      </c>
      <c r="S504" s="18">
        <f t="shared" si="35"/>
        <v>0</v>
      </c>
      <c r="T504" s="18">
        <f t="shared" si="37"/>
        <v>86</v>
      </c>
      <c r="U504" s="1"/>
      <c r="V504" s="1"/>
      <c r="W504" s="1"/>
      <c r="X504" s="1"/>
      <c r="Y504" s="5"/>
    </row>
    <row r="505" spans="1:25" ht="15" customHeight="1" x14ac:dyDescent="0.2">
      <c r="A505" s="1">
        <v>508</v>
      </c>
      <c r="B505" s="22" t="s">
        <v>135</v>
      </c>
      <c r="C505" s="2"/>
      <c r="D505" s="2"/>
      <c r="E505" s="2"/>
      <c r="F505" s="215" t="s">
        <v>896</v>
      </c>
      <c r="G505" s="216" t="s">
        <v>881</v>
      </c>
      <c r="H505" s="216" t="s">
        <v>897</v>
      </c>
      <c r="I505" s="216"/>
      <c r="J505" s="3"/>
      <c r="K505" s="1"/>
      <c r="L505" s="1"/>
      <c r="M505" s="1"/>
      <c r="N505" s="1"/>
      <c r="O505" s="1"/>
      <c r="P505" s="1"/>
      <c r="Q505" s="1">
        <f t="shared" si="34"/>
        <v>0</v>
      </c>
      <c r="R505" s="16">
        <f t="shared" si="36"/>
        <v>0.5</v>
      </c>
      <c r="S505" s="18">
        <f t="shared" si="35"/>
        <v>0</v>
      </c>
      <c r="T505" s="18">
        <f t="shared" si="37"/>
        <v>86</v>
      </c>
      <c r="U505" s="1"/>
      <c r="V505" s="1"/>
      <c r="W505" s="1"/>
      <c r="X505" s="1"/>
      <c r="Y505" s="5"/>
    </row>
    <row r="506" spans="1:25" ht="15" customHeight="1" x14ac:dyDescent="0.2">
      <c r="A506" s="1">
        <v>509</v>
      </c>
      <c r="B506" s="22" t="s">
        <v>136</v>
      </c>
      <c r="C506" s="2"/>
      <c r="D506" s="2"/>
      <c r="E506" s="2"/>
      <c r="F506" s="215" t="s">
        <v>896</v>
      </c>
      <c r="G506" s="216" t="s">
        <v>881</v>
      </c>
      <c r="H506" s="216" t="s">
        <v>897</v>
      </c>
      <c r="I506" s="216"/>
      <c r="J506" s="3"/>
      <c r="K506" s="1"/>
      <c r="L506" s="1"/>
      <c r="M506" s="1"/>
      <c r="N506" s="1"/>
      <c r="O506" s="1"/>
      <c r="P506" s="1"/>
      <c r="Q506" s="1">
        <f t="shared" si="34"/>
        <v>0</v>
      </c>
      <c r="R506" s="16">
        <f t="shared" si="36"/>
        <v>0.5</v>
      </c>
      <c r="S506" s="18">
        <f t="shared" si="35"/>
        <v>0</v>
      </c>
      <c r="T506" s="18">
        <f t="shared" si="37"/>
        <v>86</v>
      </c>
      <c r="U506" s="1"/>
      <c r="V506" s="1"/>
      <c r="W506" s="1"/>
      <c r="X506" s="1"/>
      <c r="Y506" s="5"/>
    </row>
    <row r="507" spans="1:25" ht="15" customHeight="1" x14ac:dyDescent="0.2">
      <c r="A507" s="1">
        <v>510</v>
      </c>
      <c r="B507" s="22" t="s">
        <v>137</v>
      </c>
      <c r="C507" s="2"/>
      <c r="D507" s="2"/>
      <c r="E507" s="2"/>
      <c r="F507" s="215" t="s">
        <v>896</v>
      </c>
      <c r="G507" s="216" t="s">
        <v>881</v>
      </c>
      <c r="H507" s="216" t="s">
        <v>897</v>
      </c>
      <c r="I507" s="216"/>
      <c r="J507" s="3"/>
      <c r="K507" s="1"/>
      <c r="L507" s="1"/>
      <c r="M507" s="1"/>
      <c r="N507" s="1"/>
      <c r="O507" s="1"/>
      <c r="P507" s="1"/>
      <c r="Q507" s="1">
        <f t="shared" si="34"/>
        <v>0</v>
      </c>
      <c r="R507" s="16">
        <f t="shared" si="36"/>
        <v>0.5</v>
      </c>
      <c r="S507" s="18">
        <f t="shared" si="35"/>
        <v>0</v>
      </c>
      <c r="T507" s="18">
        <f t="shared" si="37"/>
        <v>86</v>
      </c>
      <c r="U507" s="1"/>
      <c r="V507" s="1"/>
      <c r="W507" s="1"/>
      <c r="X507" s="1"/>
      <c r="Y507" s="5"/>
    </row>
    <row r="508" spans="1:25" ht="15" customHeight="1" x14ac:dyDescent="0.2">
      <c r="A508" s="1">
        <v>511</v>
      </c>
      <c r="B508" s="22" t="s">
        <v>138</v>
      </c>
      <c r="C508" s="2"/>
      <c r="D508" s="2"/>
      <c r="E508" s="2"/>
      <c r="F508" s="215" t="s">
        <v>896</v>
      </c>
      <c r="G508" s="216" t="s">
        <v>881</v>
      </c>
      <c r="H508" s="216" t="s">
        <v>897</v>
      </c>
      <c r="I508" s="216"/>
      <c r="J508" s="3"/>
      <c r="K508" s="1"/>
      <c r="L508" s="1"/>
      <c r="M508" s="1"/>
      <c r="N508" s="1"/>
      <c r="O508" s="1"/>
      <c r="P508" s="1"/>
      <c r="Q508" s="1">
        <f t="shared" si="34"/>
        <v>0</v>
      </c>
      <c r="R508" s="16">
        <f t="shared" si="36"/>
        <v>0.5</v>
      </c>
      <c r="S508" s="18">
        <f t="shared" si="35"/>
        <v>0</v>
      </c>
      <c r="T508" s="18">
        <f t="shared" si="37"/>
        <v>86</v>
      </c>
      <c r="U508" s="1"/>
      <c r="V508" s="1"/>
      <c r="W508" s="1"/>
      <c r="X508" s="1"/>
      <c r="Y508" s="5"/>
    </row>
    <row r="509" spans="1:25" ht="15" customHeight="1" x14ac:dyDescent="0.2">
      <c r="A509" s="1">
        <v>512</v>
      </c>
      <c r="B509" s="22" t="s">
        <v>139</v>
      </c>
      <c r="C509" s="2"/>
      <c r="D509" s="2"/>
      <c r="E509" s="2"/>
      <c r="F509" s="215" t="s">
        <v>896</v>
      </c>
      <c r="G509" s="216" t="s">
        <v>881</v>
      </c>
      <c r="H509" s="216" t="s">
        <v>897</v>
      </c>
      <c r="I509" s="216"/>
      <c r="J509" s="3"/>
      <c r="K509" s="1"/>
      <c r="L509" s="1"/>
      <c r="M509" s="1"/>
      <c r="N509" s="1"/>
      <c r="O509" s="1"/>
      <c r="P509" s="1"/>
      <c r="Q509" s="1">
        <f t="shared" si="34"/>
        <v>0</v>
      </c>
      <c r="R509" s="16">
        <f t="shared" si="36"/>
        <v>0.5</v>
      </c>
      <c r="S509" s="18">
        <f t="shared" si="35"/>
        <v>0</v>
      </c>
      <c r="T509" s="18">
        <f t="shared" si="37"/>
        <v>86</v>
      </c>
      <c r="U509" s="1"/>
      <c r="V509" s="1"/>
      <c r="W509" s="1"/>
      <c r="X509" s="1"/>
      <c r="Y509" s="5"/>
    </row>
    <row r="510" spans="1:25" ht="15" customHeight="1" x14ac:dyDescent="0.2">
      <c r="A510" s="1">
        <v>513</v>
      </c>
      <c r="B510" s="22" t="s">
        <v>140</v>
      </c>
      <c r="C510" s="2"/>
      <c r="D510" s="2"/>
      <c r="E510" s="2"/>
      <c r="F510" s="215" t="s">
        <v>896</v>
      </c>
      <c r="G510" s="216" t="s">
        <v>881</v>
      </c>
      <c r="H510" s="216" t="s">
        <v>897</v>
      </c>
      <c r="I510" s="216"/>
      <c r="J510" s="3"/>
      <c r="K510" s="1"/>
      <c r="L510" s="1"/>
      <c r="M510" s="1"/>
      <c r="N510" s="1"/>
      <c r="O510" s="1"/>
      <c r="P510" s="1"/>
      <c r="Q510" s="1">
        <f t="shared" si="34"/>
        <v>0</v>
      </c>
      <c r="R510" s="16">
        <f t="shared" si="36"/>
        <v>0.5</v>
      </c>
      <c r="S510" s="18">
        <f t="shared" si="35"/>
        <v>0</v>
      </c>
      <c r="T510" s="18">
        <f t="shared" si="37"/>
        <v>86</v>
      </c>
      <c r="U510" s="1"/>
      <c r="V510" s="1"/>
      <c r="W510" s="1"/>
      <c r="X510" s="1"/>
      <c r="Y510" s="5"/>
    </row>
    <row r="511" spans="1:25" ht="15" customHeight="1" x14ac:dyDescent="0.2">
      <c r="A511" s="1">
        <v>514</v>
      </c>
      <c r="B511" s="22" t="s">
        <v>141</v>
      </c>
      <c r="C511" s="2"/>
      <c r="D511" s="2"/>
      <c r="E511" s="2"/>
      <c r="F511" s="215" t="s">
        <v>896</v>
      </c>
      <c r="G511" s="216" t="s">
        <v>881</v>
      </c>
      <c r="H511" s="216" t="s">
        <v>897</v>
      </c>
      <c r="I511" s="216"/>
      <c r="J511" s="3"/>
      <c r="K511" s="1"/>
      <c r="L511" s="1"/>
      <c r="M511" s="1"/>
      <c r="N511" s="1"/>
      <c r="O511" s="1"/>
      <c r="P511" s="1"/>
      <c r="Q511" s="1">
        <f t="shared" si="34"/>
        <v>0</v>
      </c>
      <c r="R511" s="16">
        <f t="shared" si="36"/>
        <v>0.5</v>
      </c>
      <c r="S511" s="18">
        <f t="shared" si="35"/>
        <v>0</v>
      </c>
      <c r="T511" s="18">
        <f t="shared" si="37"/>
        <v>86</v>
      </c>
      <c r="U511" s="1"/>
      <c r="V511" s="1"/>
      <c r="W511" s="1"/>
      <c r="X511" s="1"/>
      <c r="Y511" s="5"/>
    </row>
    <row r="512" spans="1:25" ht="15" customHeight="1" x14ac:dyDescent="0.2">
      <c r="A512" s="1">
        <v>515</v>
      </c>
      <c r="B512" s="22" t="s">
        <v>142</v>
      </c>
      <c r="C512" s="2"/>
      <c r="D512" s="2"/>
      <c r="E512" s="2"/>
      <c r="F512" s="215" t="s">
        <v>896</v>
      </c>
      <c r="G512" s="216" t="s">
        <v>881</v>
      </c>
      <c r="H512" s="216" t="s">
        <v>897</v>
      </c>
      <c r="I512" s="216"/>
      <c r="J512" s="3"/>
      <c r="K512" s="1"/>
      <c r="L512" s="1"/>
      <c r="M512" s="1"/>
      <c r="N512" s="1"/>
      <c r="O512" s="1"/>
      <c r="P512" s="1"/>
      <c r="Q512" s="1">
        <f t="shared" si="34"/>
        <v>0</v>
      </c>
      <c r="R512" s="16">
        <f t="shared" si="36"/>
        <v>0.5</v>
      </c>
      <c r="S512" s="18">
        <f t="shared" si="35"/>
        <v>0</v>
      </c>
      <c r="T512" s="18">
        <f t="shared" si="37"/>
        <v>86</v>
      </c>
      <c r="U512" s="1"/>
      <c r="V512" s="1"/>
      <c r="W512" s="1"/>
      <c r="X512" s="1"/>
      <c r="Y512" s="5"/>
    </row>
    <row r="513" spans="1:25" ht="15" customHeight="1" x14ac:dyDescent="0.2">
      <c r="A513" s="1">
        <v>516</v>
      </c>
      <c r="B513" s="22" t="s">
        <v>143</v>
      </c>
      <c r="C513" s="2"/>
      <c r="D513" s="2"/>
      <c r="E513" s="2"/>
      <c r="F513" s="215" t="s">
        <v>896</v>
      </c>
      <c r="G513" s="216" t="s">
        <v>881</v>
      </c>
      <c r="H513" s="216" t="s">
        <v>897</v>
      </c>
      <c r="I513" s="216"/>
      <c r="J513" s="3"/>
      <c r="K513" s="1"/>
      <c r="L513" s="1"/>
      <c r="M513" s="1"/>
      <c r="N513" s="1"/>
      <c r="O513" s="1"/>
      <c r="P513" s="1"/>
      <c r="Q513" s="1">
        <f t="shared" si="34"/>
        <v>0</v>
      </c>
      <c r="R513" s="16">
        <f t="shared" si="36"/>
        <v>0.5</v>
      </c>
      <c r="S513" s="18">
        <f t="shared" si="35"/>
        <v>0</v>
      </c>
      <c r="T513" s="18">
        <f t="shared" si="37"/>
        <v>86</v>
      </c>
      <c r="U513" s="1"/>
      <c r="V513" s="1"/>
      <c r="W513" s="1"/>
      <c r="X513" s="1"/>
      <c r="Y513" s="5"/>
    </row>
    <row r="514" spans="1:25" ht="15" customHeight="1" x14ac:dyDescent="0.2">
      <c r="A514" s="1">
        <v>517</v>
      </c>
      <c r="B514" s="22" t="s">
        <v>144</v>
      </c>
      <c r="C514" s="2"/>
      <c r="D514" s="2"/>
      <c r="E514" s="2"/>
      <c r="F514" s="215" t="s">
        <v>896</v>
      </c>
      <c r="G514" s="216" t="s">
        <v>881</v>
      </c>
      <c r="H514" s="216" t="s">
        <v>897</v>
      </c>
      <c r="I514" s="216"/>
      <c r="J514" s="3"/>
      <c r="K514" s="1"/>
      <c r="L514" s="1"/>
      <c r="M514" s="1"/>
      <c r="N514" s="1"/>
      <c r="O514" s="1"/>
      <c r="P514" s="1"/>
      <c r="Q514" s="1">
        <f t="shared" si="34"/>
        <v>0</v>
      </c>
      <c r="R514" s="16">
        <f t="shared" si="36"/>
        <v>0.5</v>
      </c>
      <c r="S514" s="18">
        <f t="shared" si="35"/>
        <v>0</v>
      </c>
      <c r="T514" s="18">
        <f t="shared" si="37"/>
        <v>86</v>
      </c>
      <c r="U514" s="1"/>
      <c r="V514" s="1"/>
      <c r="W514" s="1"/>
      <c r="X514" s="1"/>
      <c r="Y514" s="5"/>
    </row>
    <row r="515" spans="1:25" ht="15" customHeight="1" x14ac:dyDescent="0.2">
      <c r="A515" s="1">
        <v>518</v>
      </c>
      <c r="B515" s="22" t="s">
        <v>145</v>
      </c>
      <c r="C515" s="2"/>
      <c r="D515" s="2"/>
      <c r="E515" s="2"/>
      <c r="F515" s="215" t="s">
        <v>896</v>
      </c>
      <c r="G515" s="216" t="s">
        <v>881</v>
      </c>
      <c r="H515" s="216" t="s">
        <v>897</v>
      </c>
      <c r="I515" s="216"/>
      <c r="J515" s="3"/>
      <c r="K515" s="1"/>
      <c r="L515" s="1"/>
      <c r="M515" s="1"/>
      <c r="N515" s="1"/>
      <c r="O515" s="1"/>
      <c r="P515" s="1"/>
      <c r="Q515" s="1">
        <f t="shared" si="34"/>
        <v>0</v>
      </c>
      <c r="R515" s="16">
        <f t="shared" si="36"/>
        <v>0.5</v>
      </c>
      <c r="S515" s="18">
        <f t="shared" si="35"/>
        <v>0</v>
      </c>
      <c r="T515" s="18">
        <f t="shared" si="37"/>
        <v>86</v>
      </c>
      <c r="U515" s="1"/>
      <c r="V515" s="1"/>
      <c r="W515" s="1"/>
      <c r="X515" s="1"/>
      <c r="Y515" s="5"/>
    </row>
    <row r="516" spans="1:25" ht="15" customHeight="1" x14ac:dyDescent="0.2">
      <c r="A516" s="1">
        <v>519</v>
      </c>
      <c r="B516" s="22" t="s">
        <v>146</v>
      </c>
      <c r="C516" s="2"/>
      <c r="D516" s="2"/>
      <c r="E516" s="2"/>
      <c r="F516" s="215" t="s">
        <v>896</v>
      </c>
      <c r="G516" s="216" t="s">
        <v>881</v>
      </c>
      <c r="H516" s="216" t="s">
        <v>897</v>
      </c>
      <c r="I516" s="216"/>
      <c r="J516" s="3"/>
      <c r="K516" s="1"/>
      <c r="L516" s="1"/>
      <c r="M516" s="1"/>
      <c r="N516" s="1"/>
      <c r="O516" s="1"/>
      <c r="P516" s="1"/>
      <c r="Q516" s="1">
        <f t="shared" ref="Q516:Q574" si="38">SUM(K516:P516)</f>
        <v>0</v>
      </c>
      <c r="R516" s="16">
        <f t="shared" si="36"/>
        <v>0.5</v>
      </c>
      <c r="S516" s="18">
        <f t="shared" ref="S516:S579" si="39">IF(R516-R517&gt;0,1,0)</f>
        <v>0</v>
      </c>
      <c r="T516" s="18">
        <f t="shared" si="37"/>
        <v>86</v>
      </c>
      <c r="U516" s="1"/>
      <c r="V516" s="1"/>
      <c r="W516" s="1"/>
      <c r="X516" s="1"/>
      <c r="Y516" s="5"/>
    </row>
    <row r="517" spans="1:25" ht="15" customHeight="1" x14ac:dyDescent="0.2">
      <c r="A517" s="1">
        <v>520</v>
      </c>
      <c r="B517" s="22" t="s">
        <v>147</v>
      </c>
      <c r="C517" s="2"/>
      <c r="D517" s="2"/>
      <c r="E517" s="2"/>
      <c r="F517" s="215" t="s">
        <v>896</v>
      </c>
      <c r="G517" s="216" t="s">
        <v>881</v>
      </c>
      <c r="H517" s="216" t="s">
        <v>897</v>
      </c>
      <c r="I517" s="216"/>
      <c r="J517" s="3"/>
      <c r="K517" s="1"/>
      <c r="L517" s="1"/>
      <c r="M517" s="1"/>
      <c r="N517" s="1"/>
      <c r="O517" s="1"/>
      <c r="P517" s="1"/>
      <c r="Q517" s="1">
        <f t="shared" si="38"/>
        <v>0</v>
      </c>
      <c r="R517" s="16">
        <f t="shared" ref="R517:R580" si="40">IF(AND(R516&lt;3.5,R516+Q517&lt;=4.2),Q517+R516,Q517)</f>
        <v>0.5</v>
      </c>
      <c r="S517" s="18">
        <f t="shared" si="39"/>
        <v>0</v>
      </c>
      <c r="T517" s="18">
        <f t="shared" ref="T517:T580" si="41">IF(S516&lt;&gt;1,T516,T516+1)</f>
        <v>86</v>
      </c>
      <c r="U517" s="1"/>
      <c r="V517" s="1"/>
      <c r="W517" s="1"/>
      <c r="X517" s="1"/>
      <c r="Y517" s="5"/>
    </row>
    <row r="518" spans="1:25" ht="15" customHeight="1" x14ac:dyDescent="0.2">
      <c r="A518" s="1">
        <v>521</v>
      </c>
      <c r="B518" s="22" t="s">
        <v>148</v>
      </c>
      <c r="C518" s="2"/>
      <c r="D518" s="2"/>
      <c r="E518" s="2"/>
      <c r="F518" s="215" t="s">
        <v>896</v>
      </c>
      <c r="G518" s="216" t="s">
        <v>881</v>
      </c>
      <c r="H518" s="216" t="s">
        <v>897</v>
      </c>
      <c r="I518" s="216"/>
      <c r="J518" s="3"/>
      <c r="K518" s="1"/>
      <c r="L518" s="1"/>
      <c r="M518" s="1"/>
      <c r="N518" s="1"/>
      <c r="O518" s="1"/>
      <c r="P518" s="1"/>
      <c r="Q518" s="1">
        <f t="shared" si="38"/>
        <v>0</v>
      </c>
      <c r="R518" s="16">
        <f t="shared" si="40"/>
        <v>0.5</v>
      </c>
      <c r="S518" s="18">
        <f t="shared" si="39"/>
        <v>0</v>
      </c>
      <c r="T518" s="18">
        <f t="shared" si="41"/>
        <v>86</v>
      </c>
      <c r="U518" s="1"/>
      <c r="V518" s="1"/>
      <c r="W518" s="1"/>
      <c r="X518" s="1"/>
      <c r="Y518" s="5"/>
    </row>
    <row r="519" spans="1:25" ht="15" customHeight="1" x14ac:dyDescent="0.2">
      <c r="A519" s="1">
        <v>522</v>
      </c>
      <c r="B519" s="22" t="s">
        <v>149</v>
      </c>
      <c r="C519" s="2"/>
      <c r="D519" s="2"/>
      <c r="E519" s="2"/>
      <c r="F519" s="215" t="s">
        <v>896</v>
      </c>
      <c r="G519" s="216" t="s">
        <v>881</v>
      </c>
      <c r="H519" s="216" t="s">
        <v>897</v>
      </c>
      <c r="I519" s="216"/>
      <c r="J519" s="3"/>
      <c r="K519" s="1"/>
      <c r="L519" s="1"/>
      <c r="M519" s="1"/>
      <c r="N519" s="1"/>
      <c r="O519" s="1"/>
      <c r="P519" s="1"/>
      <c r="Q519" s="1">
        <f t="shared" si="38"/>
        <v>0</v>
      </c>
      <c r="R519" s="16">
        <f t="shared" si="40"/>
        <v>0.5</v>
      </c>
      <c r="S519" s="18">
        <f t="shared" si="39"/>
        <v>0</v>
      </c>
      <c r="T519" s="18">
        <f t="shared" si="41"/>
        <v>86</v>
      </c>
      <c r="U519" s="1"/>
      <c r="V519" s="1"/>
      <c r="W519" s="1"/>
      <c r="X519" s="1"/>
      <c r="Y519" s="5"/>
    </row>
    <row r="520" spans="1:25" ht="15" customHeight="1" x14ac:dyDescent="0.2">
      <c r="A520" s="1">
        <v>523</v>
      </c>
      <c r="B520" s="22" t="s">
        <v>150</v>
      </c>
      <c r="C520" s="2"/>
      <c r="D520" s="2"/>
      <c r="E520" s="2"/>
      <c r="F520" s="215" t="s">
        <v>896</v>
      </c>
      <c r="G520" s="216" t="s">
        <v>881</v>
      </c>
      <c r="H520" s="216" t="s">
        <v>897</v>
      </c>
      <c r="I520" s="216"/>
      <c r="J520" s="3"/>
      <c r="K520" s="1"/>
      <c r="L520" s="1"/>
      <c r="M520" s="1"/>
      <c r="N520" s="1"/>
      <c r="O520" s="1"/>
      <c r="P520" s="1"/>
      <c r="Q520" s="1">
        <f t="shared" si="38"/>
        <v>0</v>
      </c>
      <c r="R520" s="16">
        <f t="shared" si="40"/>
        <v>0.5</v>
      </c>
      <c r="S520" s="18">
        <f t="shared" si="39"/>
        <v>0</v>
      </c>
      <c r="T520" s="18">
        <f t="shared" si="41"/>
        <v>86</v>
      </c>
      <c r="U520" s="1"/>
      <c r="V520" s="1"/>
      <c r="W520" s="1"/>
      <c r="X520" s="1"/>
      <c r="Y520" s="5"/>
    </row>
    <row r="521" spans="1:25" ht="15" customHeight="1" x14ac:dyDescent="0.2">
      <c r="A521" s="1">
        <v>524</v>
      </c>
      <c r="B521" s="22" t="s">
        <v>151</v>
      </c>
      <c r="C521" s="2"/>
      <c r="D521" s="2"/>
      <c r="E521" s="2"/>
      <c r="F521" s="215" t="s">
        <v>896</v>
      </c>
      <c r="G521" s="216" t="s">
        <v>881</v>
      </c>
      <c r="H521" s="216" t="s">
        <v>897</v>
      </c>
      <c r="I521" s="216"/>
      <c r="J521" s="3"/>
      <c r="K521" s="1"/>
      <c r="L521" s="1"/>
      <c r="M521" s="1"/>
      <c r="N521" s="1"/>
      <c r="O521" s="1"/>
      <c r="P521" s="1"/>
      <c r="Q521" s="1">
        <f t="shared" si="38"/>
        <v>0</v>
      </c>
      <c r="R521" s="16">
        <f t="shared" si="40"/>
        <v>0.5</v>
      </c>
      <c r="S521" s="18">
        <f t="shared" si="39"/>
        <v>0</v>
      </c>
      <c r="T521" s="18">
        <f t="shared" si="41"/>
        <v>86</v>
      </c>
      <c r="U521" s="1"/>
      <c r="V521" s="1"/>
      <c r="W521" s="1"/>
      <c r="X521" s="1"/>
      <c r="Y521" s="5"/>
    </row>
    <row r="522" spans="1:25" ht="15" customHeight="1" x14ac:dyDescent="0.2">
      <c r="A522" s="1">
        <v>525</v>
      </c>
      <c r="B522" s="22" t="s">
        <v>152</v>
      </c>
      <c r="C522" s="2"/>
      <c r="D522" s="2"/>
      <c r="E522" s="2"/>
      <c r="F522" s="215" t="s">
        <v>896</v>
      </c>
      <c r="G522" s="216" t="s">
        <v>881</v>
      </c>
      <c r="H522" s="216" t="s">
        <v>897</v>
      </c>
      <c r="I522" s="216"/>
      <c r="J522" s="3"/>
      <c r="K522" s="1"/>
      <c r="L522" s="1"/>
      <c r="M522" s="1"/>
      <c r="N522" s="1"/>
      <c r="O522" s="1"/>
      <c r="P522" s="1"/>
      <c r="Q522" s="1">
        <f t="shared" si="38"/>
        <v>0</v>
      </c>
      <c r="R522" s="16">
        <f t="shared" si="40"/>
        <v>0.5</v>
      </c>
      <c r="S522" s="18">
        <f t="shared" si="39"/>
        <v>0</v>
      </c>
      <c r="T522" s="18">
        <f t="shared" si="41"/>
        <v>86</v>
      </c>
      <c r="U522" s="1"/>
      <c r="V522" s="1"/>
      <c r="W522" s="1"/>
      <c r="X522" s="1"/>
      <c r="Y522" s="5"/>
    </row>
    <row r="523" spans="1:25" ht="15" customHeight="1" x14ac:dyDescent="0.2">
      <c r="A523" s="1">
        <v>526</v>
      </c>
      <c r="B523" s="22" t="s">
        <v>153</v>
      </c>
      <c r="C523" s="2"/>
      <c r="D523" s="2"/>
      <c r="E523" s="2"/>
      <c r="F523" s="215" t="s">
        <v>896</v>
      </c>
      <c r="G523" s="216" t="s">
        <v>881</v>
      </c>
      <c r="H523" s="216" t="s">
        <v>897</v>
      </c>
      <c r="I523" s="216"/>
      <c r="J523" s="3"/>
      <c r="K523" s="1"/>
      <c r="L523" s="1"/>
      <c r="M523" s="1"/>
      <c r="N523" s="1"/>
      <c r="O523" s="1"/>
      <c r="P523" s="1"/>
      <c r="Q523" s="1">
        <f t="shared" si="38"/>
        <v>0</v>
      </c>
      <c r="R523" s="16">
        <f t="shared" si="40"/>
        <v>0.5</v>
      </c>
      <c r="S523" s="18">
        <f t="shared" si="39"/>
        <v>0</v>
      </c>
      <c r="T523" s="18">
        <f t="shared" si="41"/>
        <v>86</v>
      </c>
      <c r="U523" s="1"/>
      <c r="V523" s="1"/>
      <c r="W523" s="1"/>
      <c r="X523" s="1"/>
      <c r="Y523" s="5"/>
    </row>
    <row r="524" spans="1:25" ht="15" customHeight="1" x14ac:dyDescent="0.2">
      <c r="A524" s="1">
        <v>527</v>
      </c>
      <c r="B524" s="22" t="s">
        <v>154</v>
      </c>
      <c r="C524" s="2"/>
      <c r="D524" s="2"/>
      <c r="E524" s="2"/>
      <c r="F524" s="215" t="s">
        <v>896</v>
      </c>
      <c r="G524" s="216" t="s">
        <v>881</v>
      </c>
      <c r="H524" s="216" t="s">
        <v>897</v>
      </c>
      <c r="I524" s="216"/>
      <c r="J524" s="3"/>
      <c r="K524" s="1"/>
      <c r="L524" s="1"/>
      <c r="M524" s="1"/>
      <c r="N524" s="1"/>
      <c r="O524" s="1"/>
      <c r="P524" s="1"/>
      <c r="Q524" s="1">
        <f t="shared" si="38"/>
        <v>0</v>
      </c>
      <c r="R524" s="16">
        <f t="shared" si="40"/>
        <v>0.5</v>
      </c>
      <c r="S524" s="18">
        <f t="shared" si="39"/>
        <v>0</v>
      </c>
      <c r="T524" s="18">
        <f t="shared" si="41"/>
        <v>86</v>
      </c>
      <c r="U524" s="1"/>
      <c r="V524" s="1"/>
      <c r="W524" s="1"/>
      <c r="X524" s="1"/>
      <c r="Y524" s="5"/>
    </row>
    <row r="525" spans="1:25" ht="15" customHeight="1" x14ac:dyDescent="0.2">
      <c r="A525" s="1">
        <v>528</v>
      </c>
      <c r="B525" s="22" t="s">
        <v>155</v>
      </c>
      <c r="C525" s="2"/>
      <c r="D525" s="2"/>
      <c r="E525" s="2"/>
      <c r="F525" s="215" t="s">
        <v>896</v>
      </c>
      <c r="G525" s="216" t="s">
        <v>881</v>
      </c>
      <c r="H525" s="216" t="s">
        <v>897</v>
      </c>
      <c r="I525" s="216"/>
      <c r="J525" s="3"/>
      <c r="K525" s="1"/>
      <c r="L525" s="1"/>
      <c r="M525" s="1"/>
      <c r="N525" s="1"/>
      <c r="O525" s="1"/>
      <c r="P525" s="1"/>
      <c r="Q525" s="1">
        <f t="shared" si="38"/>
        <v>0</v>
      </c>
      <c r="R525" s="16">
        <f t="shared" si="40"/>
        <v>0.5</v>
      </c>
      <c r="S525" s="18">
        <f t="shared" si="39"/>
        <v>0</v>
      </c>
      <c r="T525" s="18">
        <f t="shared" si="41"/>
        <v>86</v>
      </c>
      <c r="U525" s="1"/>
      <c r="V525" s="1"/>
      <c r="W525" s="1"/>
      <c r="X525" s="1"/>
      <c r="Y525" s="5"/>
    </row>
    <row r="526" spans="1:25" ht="15" customHeight="1" x14ac:dyDescent="0.2">
      <c r="A526" s="1">
        <v>529</v>
      </c>
      <c r="B526" s="22" t="s">
        <v>156</v>
      </c>
      <c r="C526" s="2"/>
      <c r="D526" s="2"/>
      <c r="E526" s="2"/>
      <c r="F526" s="215" t="s">
        <v>896</v>
      </c>
      <c r="G526" s="216" t="s">
        <v>881</v>
      </c>
      <c r="H526" s="216" t="s">
        <v>897</v>
      </c>
      <c r="I526" s="216"/>
      <c r="J526" s="3"/>
      <c r="K526" s="1"/>
      <c r="L526" s="1"/>
      <c r="M526" s="1"/>
      <c r="N526" s="1"/>
      <c r="O526" s="1"/>
      <c r="P526" s="1"/>
      <c r="Q526" s="1">
        <f t="shared" si="38"/>
        <v>0</v>
      </c>
      <c r="R526" s="16">
        <f t="shared" si="40"/>
        <v>0.5</v>
      </c>
      <c r="S526" s="18">
        <f t="shared" si="39"/>
        <v>0</v>
      </c>
      <c r="T526" s="18">
        <f t="shared" si="41"/>
        <v>86</v>
      </c>
      <c r="U526" s="1"/>
      <c r="V526" s="1"/>
      <c r="W526" s="1"/>
      <c r="X526" s="1"/>
      <c r="Y526" s="5"/>
    </row>
    <row r="527" spans="1:25" ht="15" customHeight="1" x14ac:dyDescent="0.2">
      <c r="A527" s="1">
        <v>530</v>
      </c>
      <c r="B527" s="22" t="s">
        <v>157</v>
      </c>
      <c r="C527" s="2"/>
      <c r="D527" s="2"/>
      <c r="E527" s="2"/>
      <c r="F527" s="215" t="s">
        <v>896</v>
      </c>
      <c r="G527" s="216" t="s">
        <v>881</v>
      </c>
      <c r="H527" s="216" t="s">
        <v>897</v>
      </c>
      <c r="I527" s="216"/>
      <c r="J527" s="3"/>
      <c r="K527" s="1"/>
      <c r="L527" s="1"/>
      <c r="M527" s="1"/>
      <c r="N527" s="1"/>
      <c r="O527" s="1"/>
      <c r="P527" s="1"/>
      <c r="Q527" s="1">
        <f t="shared" si="38"/>
        <v>0</v>
      </c>
      <c r="R527" s="16">
        <f t="shared" si="40"/>
        <v>0.5</v>
      </c>
      <c r="S527" s="18">
        <f t="shared" si="39"/>
        <v>0</v>
      </c>
      <c r="T527" s="18">
        <f t="shared" si="41"/>
        <v>86</v>
      </c>
      <c r="U527" s="1"/>
      <c r="V527" s="1"/>
      <c r="W527" s="1"/>
      <c r="X527" s="1"/>
      <c r="Y527" s="5"/>
    </row>
    <row r="528" spans="1:25" ht="15" customHeight="1" x14ac:dyDescent="0.2">
      <c r="A528" s="1">
        <v>531</v>
      </c>
      <c r="B528" s="22" t="s">
        <v>158</v>
      </c>
      <c r="C528" s="2"/>
      <c r="D528" s="2"/>
      <c r="E528" s="2"/>
      <c r="F528" s="215" t="s">
        <v>896</v>
      </c>
      <c r="G528" s="216" t="s">
        <v>881</v>
      </c>
      <c r="H528" s="216" t="s">
        <v>897</v>
      </c>
      <c r="I528" s="216"/>
      <c r="J528" s="3"/>
      <c r="K528" s="1"/>
      <c r="L528" s="1"/>
      <c r="M528" s="1"/>
      <c r="N528" s="1"/>
      <c r="O528" s="1"/>
      <c r="P528" s="1"/>
      <c r="Q528" s="1">
        <f t="shared" si="38"/>
        <v>0</v>
      </c>
      <c r="R528" s="16">
        <f t="shared" si="40"/>
        <v>0.5</v>
      </c>
      <c r="S528" s="18">
        <f t="shared" si="39"/>
        <v>0</v>
      </c>
      <c r="T528" s="18">
        <f t="shared" si="41"/>
        <v>86</v>
      </c>
      <c r="U528" s="1"/>
      <c r="V528" s="1"/>
      <c r="W528" s="1"/>
      <c r="X528" s="1"/>
      <c r="Y528" s="5"/>
    </row>
    <row r="529" spans="1:25" ht="15" customHeight="1" x14ac:dyDescent="0.2">
      <c r="A529" s="1">
        <v>532</v>
      </c>
      <c r="B529" s="22" t="s">
        <v>159</v>
      </c>
      <c r="C529" s="2"/>
      <c r="D529" s="2"/>
      <c r="E529" s="2"/>
      <c r="F529" s="215" t="s">
        <v>896</v>
      </c>
      <c r="G529" s="216" t="s">
        <v>881</v>
      </c>
      <c r="H529" s="216" t="s">
        <v>897</v>
      </c>
      <c r="I529" s="216"/>
      <c r="J529" s="3"/>
      <c r="K529" s="1"/>
      <c r="L529" s="1"/>
      <c r="M529" s="1"/>
      <c r="N529" s="1"/>
      <c r="O529" s="1"/>
      <c r="P529" s="1"/>
      <c r="Q529" s="1">
        <f t="shared" si="38"/>
        <v>0</v>
      </c>
      <c r="R529" s="16">
        <f t="shared" si="40"/>
        <v>0.5</v>
      </c>
      <c r="S529" s="18">
        <f t="shared" si="39"/>
        <v>0</v>
      </c>
      <c r="T529" s="18">
        <f t="shared" si="41"/>
        <v>86</v>
      </c>
      <c r="U529" s="1"/>
      <c r="V529" s="1"/>
      <c r="W529" s="1"/>
      <c r="X529" s="1"/>
      <c r="Y529" s="5"/>
    </row>
    <row r="530" spans="1:25" ht="15" customHeight="1" x14ac:dyDescent="0.2">
      <c r="A530" s="1">
        <v>533</v>
      </c>
      <c r="B530" s="22" t="s">
        <v>160</v>
      </c>
      <c r="C530" s="2"/>
      <c r="D530" s="2"/>
      <c r="E530" s="2"/>
      <c r="F530" s="215" t="s">
        <v>896</v>
      </c>
      <c r="G530" s="216" t="s">
        <v>881</v>
      </c>
      <c r="H530" s="216" t="s">
        <v>897</v>
      </c>
      <c r="I530" s="216"/>
      <c r="J530" s="3"/>
      <c r="K530" s="1"/>
      <c r="L530" s="1"/>
      <c r="M530" s="1"/>
      <c r="N530" s="1"/>
      <c r="O530" s="1"/>
      <c r="P530" s="1"/>
      <c r="Q530" s="1">
        <f t="shared" si="38"/>
        <v>0</v>
      </c>
      <c r="R530" s="16">
        <f t="shared" si="40"/>
        <v>0.5</v>
      </c>
      <c r="S530" s="18">
        <f t="shared" si="39"/>
        <v>0</v>
      </c>
      <c r="T530" s="18">
        <f t="shared" si="41"/>
        <v>86</v>
      </c>
      <c r="U530" s="1"/>
      <c r="V530" s="1"/>
      <c r="W530" s="1"/>
      <c r="X530" s="1"/>
      <c r="Y530" s="5"/>
    </row>
    <row r="531" spans="1:25" ht="15" customHeight="1" x14ac:dyDescent="0.2">
      <c r="A531" s="1">
        <v>534</v>
      </c>
      <c r="B531" s="22" t="s">
        <v>161</v>
      </c>
      <c r="C531" s="2"/>
      <c r="D531" s="2"/>
      <c r="E531" s="2"/>
      <c r="F531" s="215" t="s">
        <v>896</v>
      </c>
      <c r="G531" s="216" t="s">
        <v>881</v>
      </c>
      <c r="H531" s="216" t="s">
        <v>897</v>
      </c>
      <c r="I531" s="216"/>
      <c r="J531" s="3"/>
      <c r="K531" s="1"/>
      <c r="L531" s="1"/>
      <c r="M531" s="1"/>
      <c r="N531" s="1"/>
      <c r="O531" s="1"/>
      <c r="P531" s="1"/>
      <c r="Q531" s="1">
        <f t="shared" si="38"/>
        <v>0</v>
      </c>
      <c r="R531" s="16">
        <f t="shared" si="40"/>
        <v>0.5</v>
      </c>
      <c r="S531" s="18">
        <f t="shared" si="39"/>
        <v>0</v>
      </c>
      <c r="T531" s="18">
        <f t="shared" si="41"/>
        <v>86</v>
      </c>
      <c r="U531" s="1"/>
      <c r="V531" s="1"/>
      <c r="W531" s="1"/>
      <c r="X531" s="1"/>
      <c r="Y531" s="5"/>
    </row>
    <row r="532" spans="1:25" ht="15" customHeight="1" x14ac:dyDescent="0.2">
      <c r="A532" s="1">
        <v>535</v>
      </c>
      <c r="B532" s="22" t="s">
        <v>162</v>
      </c>
      <c r="C532" s="2"/>
      <c r="D532" s="2"/>
      <c r="E532" s="2"/>
      <c r="F532" s="215" t="s">
        <v>896</v>
      </c>
      <c r="G532" s="216" t="s">
        <v>881</v>
      </c>
      <c r="H532" s="216" t="s">
        <v>897</v>
      </c>
      <c r="I532" s="216"/>
      <c r="J532" s="3"/>
      <c r="K532" s="1"/>
      <c r="L532" s="1"/>
      <c r="M532" s="1"/>
      <c r="N532" s="1"/>
      <c r="O532" s="1"/>
      <c r="P532" s="1"/>
      <c r="Q532" s="1">
        <f t="shared" si="38"/>
        <v>0</v>
      </c>
      <c r="R532" s="16">
        <f t="shared" si="40"/>
        <v>0.5</v>
      </c>
      <c r="S532" s="18">
        <f t="shared" si="39"/>
        <v>0</v>
      </c>
      <c r="T532" s="18">
        <f t="shared" si="41"/>
        <v>86</v>
      </c>
      <c r="U532" s="1"/>
      <c r="V532" s="1"/>
      <c r="W532" s="1"/>
      <c r="X532" s="1"/>
      <c r="Y532" s="5"/>
    </row>
    <row r="533" spans="1:25" ht="15" customHeight="1" x14ac:dyDescent="0.2">
      <c r="A533" s="1">
        <v>536</v>
      </c>
      <c r="B533" s="22" t="s">
        <v>163</v>
      </c>
      <c r="C533" s="2"/>
      <c r="D533" s="2"/>
      <c r="E533" s="2"/>
      <c r="F533" s="215" t="s">
        <v>896</v>
      </c>
      <c r="G533" s="216" t="s">
        <v>881</v>
      </c>
      <c r="H533" s="216" t="s">
        <v>897</v>
      </c>
      <c r="I533" s="216"/>
      <c r="J533" s="3"/>
      <c r="K533" s="1"/>
      <c r="L533" s="1"/>
      <c r="M533" s="1"/>
      <c r="N533" s="1"/>
      <c r="O533" s="1"/>
      <c r="P533" s="1"/>
      <c r="Q533" s="1">
        <f t="shared" si="38"/>
        <v>0</v>
      </c>
      <c r="R533" s="16">
        <f t="shared" si="40"/>
        <v>0.5</v>
      </c>
      <c r="S533" s="18">
        <f t="shared" si="39"/>
        <v>0</v>
      </c>
      <c r="T533" s="18">
        <f t="shared" si="41"/>
        <v>86</v>
      </c>
      <c r="U533" s="1"/>
      <c r="V533" s="1"/>
      <c r="W533" s="1"/>
      <c r="X533" s="1"/>
      <c r="Y533" s="5"/>
    </row>
    <row r="534" spans="1:25" ht="15" customHeight="1" x14ac:dyDescent="0.2">
      <c r="A534" s="1">
        <v>537</v>
      </c>
      <c r="B534" s="22" t="s">
        <v>164</v>
      </c>
      <c r="C534" s="2"/>
      <c r="D534" s="2"/>
      <c r="E534" s="2"/>
      <c r="F534" s="215" t="s">
        <v>896</v>
      </c>
      <c r="G534" s="216" t="s">
        <v>881</v>
      </c>
      <c r="H534" s="216" t="s">
        <v>897</v>
      </c>
      <c r="I534" s="216"/>
      <c r="J534" s="3"/>
      <c r="K534" s="1"/>
      <c r="L534" s="1"/>
      <c r="M534" s="1"/>
      <c r="N534" s="1"/>
      <c r="O534" s="1"/>
      <c r="P534" s="1"/>
      <c r="Q534" s="1">
        <f t="shared" si="38"/>
        <v>0</v>
      </c>
      <c r="R534" s="16">
        <f t="shared" si="40"/>
        <v>0.5</v>
      </c>
      <c r="S534" s="18">
        <f t="shared" si="39"/>
        <v>0</v>
      </c>
      <c r="T534" s="18">
        <f t="shared" si="41"/>
        <v>86</v>
      </c>
      <c r="U534" s="1"/>
      <c r="V534" s="1"/>
      <c r="W534" s="1"/>
      <c r="X534" s="1"/>
      <c r="Y534" s="5"/>
    </row>
    <row r="535" spans="1:25" ht="15" customHeight="1" x14ac:dyDescent="0.2">
      <c r="A535" s="1">
        <v>538</v>
      </c>
      <c r="B535" s="22" t="s">
        <v>165</v>
      </c>
      <c r="C535" s="2"/>
      <c r="D535" s="2"/>
      <c r="E535" s="2"/>
      <c r="F535" s="215" t="s">
        <v>896</v>
      </c>
      <c r="G535" s="216" t="s">
        <v>881</v>
      </c>
      <c r="H535" s="216" t="s">
        <v>897</v>
      </c>
      <c r="I535" s="216"/>
      <c r="J535" s="3"/>
      <c r="K535" s="1"/>
      <c r="L535" s="1"/>
      <c r="M535" s="1"/>
      <c r="N535" s="1"/>
      <c r="O535" s="1"/>
      <c r="P535" s="1"/>
      <c r="Q535" s="1">
        <f t="shared" si="38"/>
        <v>0</v>
      </c>
      <c r="R535" s="16">
        <f t="shared" si="40"/>
        <v>0.5</v>
      </c>
      <c r="S535" s="18">
        <f t="shared" si="39"/>
        <v>0</v>
      </c>
      <c r="T535" s="18">
        <f t="shared" si="41"/>
        <v>86</v>
      </c>
      <c r="U535" s="1"/>
      <c r="V535" s="1"/>
      <c r="W535" s="1"/>
      <c r="X535" s="1"/>
      <c r="Y535" s="5"/>
    </row>
    <row r="536" spans="1:25" ht="15" customHeight="1" x14ac:dyDescent="0.2">
      <c r="A536" s="1">
        <v>539</v>
      </c>
      <c r="B536" s="22" t="s">
        <v>166</v>
      </c>
      <c r="C536" s="2"/>
      <c r="D536" s="2"/>
      <c r="E536" s="2"/>
      <c r="F536" s="215" t="s">
        <v>896</v>
      </c>
      <c r="G536" s="216" t="s">
        <v>881</v>
      </c>
      <c r="H536" s="216" t="s">
        <v>897</v>
      </c>
      <c r="I536" s="216"/>
      <c r="J536" s="3"/>
      <c r="K536" s="1"/>
      <c r="L536" s="1"/>
      <c r="M536" s="1"/>
      <c r="N536" s="1"/>
      <c r="O536" s="1"/>
      <c r="P536" s="1"/>
      <c r="Q536" s="1">
        <f t="shared" si="38"/>
        <v>0</v>
      </c>
      <c r="R536" s="16">
        <f t="shared" si="40"/>
        <v>0.5</v>
      </c>
      <c r="S536" s="18">
        <f t="shared" si="39"/>
        <v>0</v>
      </c>
      <c r="T536" s="18">
        <f t="shared" si="41"/>
        <v>86</v>
      </c>
      <c r="U536" s="1"/>
      <c r="V536" s="1"/>
      <c r="W536" s="1"/>
      <c r="X536" s="1"/>
      <c r="Y536" s="5"/>
    </row>
    <row r="537" spans="1:25" ht="15" customHeight="1" x14ac:dyDescent="0.2">
      <c r="A537" s="1">
        <v>540</v>
      </c>
      <c r="B537" s="22" t="s">
        <v>167</v>
      </c>
      <c r="C537" s="2"/>
      <c r="D537" s="2"/>
      <c r="E537" s="2"/>
      <c r="F537" s="215" t="s">
        <v>896</v>
      </c>
      <c r="G537" s="216" t="s">
        <v>881</v>
      </c>
      <c r="H537" s="216" t="s">
        <v>897</v>
      </c>
      <c r="I537" s="216"/>
      <c r="J537" s="3"/>
      <c r="K537" s="1"/>
      <c r="L537" s="1"/>
      <c r="M537" s="1"/>
      <c r="N537" s="1"/>
      <c r="O537" s="1"/>
      <c r="P537" s="1"/>
      <c r="Q537" s="1">
        <f t="shared" si="38"/>
        <v>0</v>
      </c>
      <c r="R537" s="16">
        <f t="shared" si="40"/>
        <v>0.5</v>
      </c>
      <c r="S537" s="18">
        <f t="shared" si="39"/>
        <v>0</v>
      </c>
      <c r="T537" s="18">
        <f t="shared" si="41"/>
        <v>86</v>
      </c>
      <c r="U537" s="1"/>
      <c r="V537" s="1"/>
      <c r="W537" s="1"/>
      <c r="X537" s="1"/>
      <c r="Y537" s="5"/>
    </row>
    <row r="538" spans="1:25" ht="15" customHeight="1" x14ac:dyDescent="0.2">
      <c r="A538" s="1">
        <v>541</v>
      </c>
      <c r="B538" s="22" t="s">
        <v>168</v>
      </c>
      <c r="C538" s="2"/>
      <c r="D538" s="2"/>
      <c r="E538" s="2"/>
      <c r="F538" s="215" t="s">
        <v>896</v>
      </c>
      <c r="G538" s="216" t="s">
        <v>881</v>
      </c>
      <c r="H538" s="216" t="s">
        <v>897</v>
      </c>
      <c r="I538" s="216"/>
      <c r="J538" s="3"/>
      <c r="K538" s="1"/>
      <c r="L538" s="1"/>
      <c r="M538" s="1"/>
      <c r="N538" s="1"/>
      <c r="O538" s="1"/>
      <c r="P538" s="1"/>
      <c r="Q538" s="1">
        <f t="shared" si="38"/>
        <v>0</v>
      </c>
      <c r="R538" s="16">
        <f t="shared" si="40"/>
        <v>0.5</v>
      </c>
      <c r="S538" s="18">
        <f t="shared" si="39"/>
        <v>0</v>
      </c>
      <c r="T538" s="18">
        <f t="shared" si="41"/>
        <v>86</v>
      </c>
      <c r="U538" s="1"/>
      <c r="V538" s="1"/>
      <c r="W538" s="1"/>
      <c r="X538" s="1"/>
      <c r="Y538" s="5"/>
    </row>
    <row r="539" spans="1:25" ht="15" customHeight="1" x14ac:dyDescent="0.2">
      <c r="A539" s="1">
        <v>542</v>
      </c>
      <c r="B539" s="22" t="s">
        <v>169</v>
      </c>
      <c r="C539" s="2"/>
      <c r="D539" s="2"/>
      <c r="E539" s="2"/>
      <c r="F539" s="215" t="s">
        <v>896</v>
      </c>
      <c r="G539" s="216" t="s">
        <v>881</v>
      </c>
      <c r="H539" s="216" t="s">
        <v>897</v>
      </c>
      <c r="I539" s="216"/>
      <c r="J539" s="3"/>
      <c r="K539" s="1"/>
      <c r="L539" s="1"/>
      <c r="M539" s="1"/>
      <c r="N539" s="1"/>
      <c r="O539" s="1"/>
      <c r="P539" s="1"/>
      <c r="Q539" s="1">
        <f t="shared" si="38"/>
        <v>0</v>
      </c>
      <c r="R539" s="16">
        <f t="shared" si="40"/>
        <v>0.5</v>
      </c>
      <c r="S539" s="18">
        <f t="shared" si="39"/>
        <v>0</v>
      </c>
      <c r="T539" s="18">
        <f t="shared" si="41"/>
        <v>86</v>
      </c>
      <c r="U539" s="1"/>
      <c r="V539" s="1"/>
      <c r="W539" s="1"/>
      <c r="X539" s="1"/>
      <c r="Y539" s="5"/>
    </row>
    <row r="540" spans="1:25" ht="15" customHeight="1" x14ac:dyDescent="0.2">
      <c r="A540" s="1">
        <v>543</v>
      </c>
      <c r="B540" s="22" t="s">
        <v>170</v>
      </c>
      <c r="C540" s="2"/>
      <c r="D540" s="2"/>
      <c r="E540" s="2"/>
      <c r="F540" s="215" t="s">
        <v>896</v>
      </c>
      <c r="G540" s="216" t="s">
        <v>881</v>
      </c>
      <c r="H540" s="216" t="s">
        <v>897</v>
      </c>
      <c r="I540" s="216"/>
      <c r="J540" s="3"/>
      <c r="K540" s="1"/>
      <c r="L540" s="1"/>
      <c r="M540" s="1"/>
      <c r="N540" s="1"/>
      <c r="O540" s="1"/>
      <c r="P540" s="1"/>
      <c r="Q540" s="1">
        <f t="shared" si="38"/>
        <v>0</v>
      </c>
      <c r="R540" s="16">
        <f t="shared" si="40"/>
        <v>0.5</v>
      </c>
      <c r="S540" s="18">
        <f t="shared" si="39"/>
        <v>0</v>
      </c>
      <c r="T540" s="18">
        <f t="shared" si="41"/>
        <v>86</v>
      </c>
      <c r="U540" s="1"/>
      <c r="V540" s="1"/>
      <c r="W540" s="1"/>
      <c r="X540" s="1"/>
      <c r="Y540" s="5"/>
    </row>
    <row r="541" spans="1:25" ht="15" customHeight="1" x14ac:dyDescent="0.2">
      <c r="A541" s="1">
        <v>544</v>
      </c>
      <c r="B541" s="22" t="s">
        <v>171</v>
      </c>
      <c r="C541" s="2"/>
      <c r="D541" s="2"/>
      <c r="E541" s="2"/>
      <c r="F541" s="215" t="s">
        <v>896</v>
      </c>
      <c r="G541" s="216" t="s">
        <v>881</v>
      </c>
      <c r="H541" s="216" t="s">
        <v>897</v>
      </c>
      <c r="I541" s="216"/>
      <c r="J541" s="3"/>
      <c r="K541" s="1"/>
      <c r="L541" s="1"/>
      <c r="M541" s="1"/>
      <c r="N541" s="1"/>
      <c r="O541" s="1"/>
      <c r="P541" s="1"/>
      <c r="Q541" s="1">
        <f t="shared" si="38"/>
        <v>0</v>
      </c>
      <c r="R541" s="16">
        <f t="shared" si="40"/>
        <v>0.5</v>
      </c>
      <c r="S541" s="18">
        <f t="shared" si="39"/>
        <v>0</v>
      </c>
      <c r="T541" s="18">
        <f t="shared" si="41"/>
        <v>86</v>
      </c>
      <c r="U541" s="1"/>
      <c r="V541" s="1"/>
      <c r="W541" s="1"/>
      <c r="X541" s="1"/>
      <c r="Y541" s="5"/>
    </row>
    <row r="542" spans="1:25" ht="15" customHeight="1" x14ac:dyDescent="0.2">
      <c r="A542" s="1">
        <v>545</v>
      </c>
      <c r="B542" s="22" t="s">
        <v>172</v>
      </c>
      <c r="C542" s="2"/>
      <c r="D542" s="2"/>
      <c r="E542" s="2"/>
      <c r="F542" s="215" t="s">
        <v>896</v>
      </c>
      <c r="G542" s="216" t="s">
        <v>881</v>
      </c>
      <c r="H542" s="216" t="s">
        <v>897</v>
      </c>
      <c r="I542" s="216"/>
      <c r="J542" s="3"/>
      <c r="K542" s="1"/>
      <c r="L542" s="1"/>
      <c r="M542" s="1"/>
      <c r="N542" s="1"/>
      <c r="O542" s="1"/>
      <c r="P542" s="1"/>
      <c r="Q542" s="1">
        <f t="shared" si="38"/>
        <v>0</v>
      </c>
      <c r="R542" s="16">
        <f t="shared" si="40"/>
        <v>0.5</v>
      </c>
      <c r="S542" s="18">
        <f t="shared" si="39"/>
        <v>0</v>
      </c>
      <c r="T542" s="18">
        <f t="shared" si="41"/>
        <v>86</v>
      </c>
      <c r="U542" s="1"/>
      <c r="V542" s="1"/>
      <c r="W542" s="1"/>
      <c r="X542" s="1"/>
      <c r="Y542" s="5"/>
    </row>
    <row r="543" spans="1:25" ht="15" customHeight="1" x14ac:dyDescent="0.2">
      <c r="A543" s="1">
        <v>546</v>
      </c>
      <c r="B543" s="22" t="s">
        <v>173</v>
      </c>
      <c r="C543" s="2"/>
      <c r="D543" s="2"/>
      <c r="E543" s="2"/>
      <c r="F543" s="215" t="s">
        <v>896</v>
      </c>
      <c r="G543" s="216" t="s">
        <v>881</v>
      </c>
      <c r="H543" s="216" t="s">
        <v>897</v>
      </c>
      <c r="I543" s="216"/>
      <c r="J543" s="3"/>
      <c r="K543" s="1"/>
      <c r="L543" s="1"/>
      <c r="M543" s="1"/>
      <c r="N543" s="1"/>
      <c r="O543" s="1"/>
      <c r="P543" s="1"/>
      <c r="Q543" s="1">
        <f t="shared" si="38"/>
        <v>0</v>
      </c>
      <c r="R543" s="16">
        <f t="shared" si="40"/>
        <v>0.5</v>
      </c>
      <c r="S543" s="18">
        <f t="shared" si="39"/>
        <v>0</v>
      </c>
      <c r="T543" s="18">
        <f t="shared" si="41"/>
        <v>86</v>
      </c>
      <c r="U543" s="1"/>
      <c r="V543" s="1"/>
      <c r="W543" s="1"/>
      <c r="X543" s="1"/>
      <c r="Y543" s="5"/>
    </row>
    <row r="544" spans="1:25" ht="15" customHeight="1" x14ac:dyDescent="0.2">
      <c r="A544" s="1">
        <v>547</v>
      </c>
      <c r="B544" s="22" t="s">
        <v>174</v>
      </c>
      <c r="C544" s="2"/>
      <c r="D544" s="2"/>
      <c r="E544" s="2"/>
      <c r="F544" s="215" t="s">
        <v>896</v>
      </c>
      <c r="G544" s="216" t="s">
        <v>881</v>
      </c>
      <c r="H544" s="216" t="s">
        <v>897</v>
      </c>
      <c r="I544" s="216"/>
      <c r="J544" s="3"/>
      <c r="K544" s="1"/>
      <c r="L544" s="1"/>
      <c r="M544" s="1"/>
      <c r="N544" s="1"/>
      <c r="O544" s="1"/>
      <c r="P544" s="1"/>
      <c r="Q544" s="1">
        <f t="shared" si="38"/>
        <v>0</v>
      </c>
      <c r="R544" s="16">
        <f t="shared" si="40"/>
        <v>0.5</v>
      </c>
      <c r="S544" s="18">
        <f t="shared" si="39"/>
        <v>0</v>
      </c>
      <c r="T544" s="18">
        <f t="shared" si="41"/>
        <v>86</v>
      </c>
      <c r="U544" s="1"/>
      <c r="V544" s="1"/>
      <c r="W544" s="1"/>
      <c r="X544" s="1"/>
      <c r="Y544" s="5"/>
    </row>
    <row r="545" spans="1:25" ht="15" customHeight="1" x14ac:dyDescent="0.2">
      <c r="A545" s="1">
        <v>548</v>
      </c>
      <c r="B545" s="22" t="s">
        <v>175</v>
      </c>
      <c r="C545" s="2"/>
      <c r="D545" s="2"/>
      <c r="E545" s="2"/>
      <c r="F545" s="215" t="s">
        <v>896</v>
      </c>
      <c r="G545" s="216" t="s">
        <v>881</v>
      </c>
      <c r="H545" s="216" t="s">
        <v>897</v>
      </c>
      <c r="I545" s="216"/>
      <c r="J545" s="3"/>
      <c r="K545" s="1"/>
      <c r="L545" s="1"/>
      <c r="M545" s="1"/>
      <c r="N545" s="1"/>
      <c r="O545" s="1"/>
      <c r="P545" s="1"/>
      <c r="Q545" s="1">
        <f t="shared" si="38"/>
        <v>0</v>
      </c>
      <c r="R545" s="16">
        <f t="shared" si="40"/>
        <v>0.5</v>
      </c>
      <c r="S545" s="18">
        <f t="shared" si="39"/>
        <v>0</v>
      </c>
      <c r="T545" s="18">
        <f t="shared" si="41"/>
        <v>86</v>
      </c>
      <c r="U545" s="1"/>
      <c r="V545" s="1"/>
      <c r="W545" s="1"/>
      <c r="X545" s="1"/>
      <c r="Y545" s="5"/>
    </row>
    <row r="546" spans="1:25" ht="15" customHeight="1" x14ac:dyDescent="0.2">
      <c r="A546" s="1">
        <v>549</v>
      </c>
      <c r="B546" s="22" t="s">
        <v>176</v>
      </c>
      <c r="C546" s="2"/>
      <c r="D546" s="2"/>
      <c r="E546" s="2"/>
      <c r="F546" s="215" t="s">
        <v>896</v>
      </c>
      <c r="G546" s="216" t="s">
        <v>881</v>
      </c>
      <c r="H546" s="216" t="s">
        <v>897</v>
      </c>
      <c r="I546" s="216"/>
      <c r="J546" s="3"/>
      <c r="K546" s="1"/>
      <c r="L546" s="1"/>
      <c r="M546" s="1"/>
      <c r="N546" s="1"/>
      <c r="O546" s="1"/>
      <c r="P546" s="1"/>
      <c r="Q546" s="1">
        <f t="shared" si="38"/>
        <v>0</v>
      </c>
      <c r="R546" s="16">
        <f t="shared" si="40"/>
        <v>0.5</v>
      </c>
      <c r="S546" s="18">
        <f t="shared" si="39"/>
        <v>0</v>
      </c>
      <c r="T546" s="18">
        <f t="shared" si="41"/>
        <v>86</v>
      </c>
      <c r="U546" s="1"/>
      <c r="V546" s="1"/>
      <c r="W546" s="1"/>
      <c r="X546" s="1"/>
      <c r="Y546" s="5"/>
    </row>
    <row r="547" spans="1:25" ht="15" customHeight="1" x14ac:dyDescent="0.2">
      <c r="A547" s="1">
        <v>550</v>
      </c>
      <c r="B547" s="22" t="s">
        <v>177</v>
      </c>
      <c r="C547" s="2"/>
      <c r="D547" s="2"/>
      <c r="E547" s="2"/>
      <c r="F547" s="215" t="s">
        <v>896</v>
      </c>
      <c r="G547" s="216" t="s">
        <v>881</v>
      </c>
      <c r="H547" s="216" t="s">
        <v>897</v>
      </c>
      <c r="I547" s="216"/>
      <c r="J547" s="3"/>
      <c r="K547" s="1"/>
      <c r="L547" s="1"/>
      <c r="M547" s="1"/>
      <c r="N547" s="1"/>
      <c r="O547" s="1"/>
      <c r="P547" s="1"/>
      <c r="Q547" s="1">
        <f t="shared" si="38"/>
        <v>0</v>
      </c>
      <c r="R547" s="16">
        <f t="shared" si="40"/>
        <v>0.5</v>
      </c>
      <c r="S547" s="18">
        <f t="shared" si="39"/>
        <v>0</v>
      </c>
      <c r="T547" s="18">
        <f t="shared" si="41"/>
        <v>86</v>
      </c>
      <c r="U547" s="1"/>
      <c r="V547" s="1"/>
      <c r="W547" s="1"/>
      <c r="X547" s="1"/>
      <c r="Y547" s="5"/>
    </row>
    <row r="548" spans="1:25" ht="15" customHeight="1" x14ac:dyDescent="0.2">
      <c r="A548" s="1">
        <v>551</v>
      </c>
      <c r="B548" s="22" t="s">
        <v>178</v>
      </c>
      <c r="C548" s="2"/>
      <c r="D548" s="2"/>
      <c r="E548" s="2"/>
      <c r="F548" s="215" t="s">
        <v>896</v>
      </c>
      <c r="G548" s="216" t="s">
        <v>881</v>
      </c>
      <c r="H548" s="216" t="s">
        <v>897</v>
      </c>
      <c r="I548" s="216"/>
      <c r="J548" s="3"/>
      <c r="K548" s="1"/>
      <c r="L548" s="1"/>
      <c r="M548" s="1"/>
      <c r="N548" s="1"/>
      <c r="O548" s="1"/>
      <c r="P548" s="1"/>
      <c r="Q548" s="1">
        <f t="shared" si="38"/>
        <v>0</v>
      </c>
      <c r="R548" s="16">
        <f t="shared" si="40"/>
        <v>0.5</v>
      </c>
      <c r="S548" s="18">
        <f t="shared" si="39"/>
        <v>0</v>
      </c>
      <c r="T548" s="18">
        <f t="shared" si="41"/>
        <v>86</v>
      </c>
      <c r="U548" s="1"/>
      <c r="V548" s="1"/>
      <c r="W548" s="1"/>
      <c r="X548" s="1"/>
      <c r="Y548" s="5"/>
    </row>
    <row r="549" spans="1:25" ht="15" customHeight="1" x14ac:dyDescent="0.2">
      <c r="A549" s="1">
        <v>552</v>
      </c>
      <c r="B549" s="22" t="s">
        <v>179</v>
      </c>
      <c r="C549" s="2"/>
      <c r="D549" s="2"/>
      <c r="E549" s="2"/>
      <c r="F549" s="215" t="s">
        <v>896</v>
      </c>
      <c r="G549" s="216" t="s">
        <v>881</v>
      </c>
      <c r="H549" s="216" t="s">
        <v>897</v>
      </c>
      <c r="I549" s="216"/>
      <c r="J549" s="3"/>
      <c r="K549" s="1"/>
      <c r="L549" s="1"/>
      <c r="M549" s="1"/>
      <c r="N549" s="1"/>
      <c r="O549" s="1"/>
      <c r="P549" s="1"/>
      <c r="Q549" s="1">
        <f t="shared" si="38"/>
        <v>0</v>
      </c>
      <c r="R549" s="16">
        <f t="shared" si="40"/>
        <v>0.5</v>
      </c>
      <c r="S549" s="18">
        <f t="shared" si="39"/>
        <v>0</v>
      </c>
      <c r="T549" s="18">
        <f t="shared" si="41"/>
        <v>86</v>
      </c>
      <c r="U549" s="1"/>
      <c r="V549" s="1"/>
      <c r="W549" s="1"/>
      <c r="X549" s="1"/>
      <c r="Y549" s="5"/>
    </row>
    <row r="550" spans="1:25" ht="15" customHeight="1" x14ac:dyDescent="0.2">
      <c r="A550" s="1">
        <v>553</v>
      </c>
      <c r="B550" s="22" t="s">
        <v>180</v>
      </c>
      <c r="C550" s="2"/>
      <c r="D550" s="2"/>
      <c r="E550" s="2"/>
      <c r="F550" s="215" t="s">
        <v>896</v>
      </c>
      <c r="G550" s="216" t="s">
        <v>881</v>
      </c>
      <c r="H550" s="216" t="s">
        <v>897</v>
      </c>
      <c r="I550" s="216"/>
      <c r="J550" s="3"/>
      <c r="K550" s="1"/>
      <c r="L550" s="1"/>
      <c r="M550" s="1"/>
      <c r="N550" s="1"/>
      <c r="O550" s="1"/>
      <c r="P550" s="1"/>
      <c r="Q550" s="1">
        <f t="shared" si="38"/>
        <v>0</v>
      </c>
      <c r="R550" s="16">
        <f t="shared" si="40"/>
        <v>0.5</v>
      </c>
      <c r="S550" s="18">
        <f t="shared" si="39"/>
        <v>0</v>
      </c>
      <c r="T550" s="18">
        <f t="shared" si="41"/>
        <v>86</v>
      </c>
      <c r="U550" s="1"/>
      <c r="V550" s="1"/>
      <c r="W550" s="1"/>
      <c r="X550" s="1"/>
      <c r="Y550" s="5"/>
    </row>
    <row r="551" spans="1:25" ht="15" customHeight="1" x14ac:dyDescent="0.2">
      <c r="A551" s="1">
        <v>554</v>
      </c>
      <c r="B551" s="22" t="s">
        <v>181</v>
      </c>
      <c r="C551" s="2"/>
      <c r="D551" s="2"/>
      <c r="E551" s="2"/>
      <c r="F551" s="215" t="s">
        <v>896</v>
      </c>
      <c r="G551" s="216" t="s">
        <v>881</v>
      </c>
      <c r="H551" s="216" t="s">
        <v>897</v>
      </c>
      <c r="I551" s="216"/>
      <c r="J551" s="3"/>
      <c r="K551" s="1"/>
      <c r="L551" s="1"/>
      <c r="M551" s="1"/>
      <c r="N551" s="1"/>
      <c r="O551" s="1"/>
      <c r="P551" s="1"/>
      <c r="Q551" s="1">
        <f t="shared" si="38"/>
        <v>0</v>
      </c>
      <c r="R551" s="16">
        <f t="shared" si="40"/>
        <v>0.5</v>
      </c>
      <c r="S551" s="18">
        <f t="shared" si="39"/>
        <v>0</v>
      </c>
      <c r="T551" s="18">
        <f t="shared" si="41"/>
        <v>86</v>
      </c>
      <c r="U551" s="1"/>
      <c r="V551" s="1"/>
      <c r="W551" s="1"/>
      <c r="X551" s="1"/>
      <c r="Y551" s="5"/>
    </row>
    <row r="552" spans="1:25" ht="15" customHeight="1" x14ac:dyDescent="0.2">
      <c r="A552" s="1">
        <v>555</v>
      </c>
      <c r="B552" s="22" t="s">
        <v>182</v>
      </c>
      <c r="C552" s="2"/>
      <c r="D552" s="2"/>
      <c r="E552" s="2"/>
      <c r="F552" s="215" t="s">
        <v>896</v>
      </c>
      <c r="G552" s="216" t="s">
        <v>881</v>
      </c>
      <c r="H552" s="216" t="s">
        <v>897</v>
      </c>
      <c r="I552" s="216"/>
      <c r="J552" s="3"/>
      <c r="K552" s="1"/>
      <c r="L552" s="1"/>
      <c r="M552" s="1"/>
      <c r="N552" s="1"/>
      <c r="O552" s="1"/>
      <c r="P552" s="1"/>
      <c r="Q552" s="1">
        <f t="shared" si="38"/>
        <v>0</v>
      </c>
      <c r="R552" s="16">
        <f t="shared" si="40"/>
        <v>0.5</v>
      </c>
      <c r="S552" s="18">
        <f t="shared" si="39"/>
        <v>0</v>
      </c>
      <c r="T552" s="18">
        <f t="shared" si="41"/>
        <v>86</v>
      </c>
      <c r="U552" s="1"/>
      <c r="V552" s="1"/>
      <c r="W552" s="1"/>
      <c r="X552" s="1"/>
      <c r="Y552" s="5"/>
    </row>
    <row r="553" spans="1:25" ht="15" customHeight="1" x14ac:dyDescent="0.2">
      <c r="A553" s="1">
        <v>556</v>
      </c>
      <c r="B553" s="22" t="s">
        <v>183</v>
      </c>
      <c r="C553" s="2"/>
      <c r="D553" s="2"/>
      <c r="E553" s="2"/>
      <c r="F553" s="215" t="s">
        <v>896</v>
      </c>
      <c r="G553" s="216" t="s">
        <v>881</v>
      </c>
      <c r="H553" s="216" t="s">
        <v>897</v>
      </c>
      <c r="I553" s="216"/>
      <c r="J553" s="3"/>
      <c r="K553" s="1"/>
      <c r="L553" s="1"/>
      <c r="M553" s="1"/>
      <c r="N553" s="1"/>
      <c r="O553" s="1"/>
      <c r="P553" s="1"/>
      <c r="Q553" s="1">
        <f t="shared" si="38"/>
        <v>0</v>
      </c>
      <c r="R553" s="16">
        <f t="shared" si="40"/>
        <v>0.5</v>
      </c>
      <c r="S553" s="18">
        <f t="shared" si="39"/>
        <v>0</v>
      </c>
      <c r="T553" s="18">
        <f t="shared" si="41"/>
        <v>86</v>
      </c>
      <c r="U553" s="1"/>
      <c r="V553" s="1"/>
      <c r="W553" s="1"/>
      <c r="X553" s="1"/>
      <c r="Y553" s="5"/>
    </row>
    <row r="554" spans="1:25" ht="15" customHeight="1" x14ac:dyDescent="0.2">
      <c r="A554" s="1">
        <v>557</v>
      </c>
      <c r="B554" s="22" t="s">
        <v>184</v>
      </c>
      <c r="C554" s="2"/>
      <c r="D554" s="2"/>
      <c r="E554" s="2"/>
      <c r="F554" s="215" t="s">
        <v>896</v>
      </c>
      <c r="G554" s="216" t="s">
        <v>881</v>
      </c>
      <c r="H554" s="216" t="s">
        <v>897</v>
      </c>
      <c r="I554" s="216"/>
      <c r="J554" s="3"/>
      <c r="K554" s="1"/>
      <c r="L554" s="1"/>
      <c r="M554" s="1"/>
      <c r="N554" s="1"/>
      <c r="O554" s="1"/>
      <c r="P554" s="1"/>
      <c r="Q554" s="1">
        <f t="shared" si="38"/>
        <v>0</v>
      </c>
      <c r="R554" s="16">
        <f t="shared" si="40"/>
        <v>0.5</v>
      </c>
      <c r="S554" s="18">
        <f t="shared" si="39"/>
        <v>0</v>
      </c>
      <c r="T554" s="18">
        <f t="shared" si="41"/>
        <v>86</v>
      </c>
      <c r="U554" s="1"/>
      <c r="V554" s="1"/>
      <c r="W554" s="1"/>
      <c r="X554" s="1"/>
      <c r="Y554" s="5"/>
    </row>
    <row r="555" spans="1:25" ht="15" customHeight="1" x14ac:dyDescent="0.2">
      <c r="A555" s="1">
        <v>558</v>
      </c>
      <c r="B555" s="22" t="s">
        <v>185</v>
      </c>
      <c r="C555" s="2"/>
      <c r="D555" s="2"/>
      <c r="E555" s="2"/>
      <c r="F555" s="215" t="s">
        <v>896</v>
      </c>
      <c r="G555" s="216" t="s">
        <v>881</v>
      </c>
      <c r="H555" s="216" t="s">
        <v>897</v>
      </c>
      <c r="I555" s="216"/>
      <c r="J555" s="3"/>
      <c r="K555" s="1"/>
      <c r="L555" s="1"/>
      <c r="M555" s="1"/>
      <c r="N555" s="1"/>
      <c r="O555" s="1"/>
      <c r="P555" s="1"/>
      <c r="Q555" s="1">
        <f t="shared" si="38"/>
        <v>0</v>
      </c>
      <c r="R555" s="16">
        <f t="shared" si="40"/>
        <v>0.5</v>
      </c>
      <c r="S555" s="18">
        <f t="shared" si="39"/>
        <v>0</v>
      </c>
      <c r="T555" s="18">
        <f t="shared" si="41"/>
        <v>86</v>
      </c>
      <c r="U555" s="1"/>
      <c r="V555" s="1"/>
      <c r="W555" s="1"/>
      <c r="X555" s="1"/>
      <c r="Y555" s="5"/>
    </row>
    <row r="556" spans="1:25" ht="15" customHeight="1" x14ac:dyDescent="0.2">
      <c r="A556" s="1">
        <v>559</v>
      </c>
      <c r="B556" s="22" t="s">
        <v>186</v>
      </c>
      <c r="C556" s="2"/>
      <c r="D556" s="2"/>
      <c r="E556" s="2"/>
      <c r="F556" s="215" t="s">
        <v>896</v>
      </c>
      <c r="G556" s="216" t="s">
        <v>881</v>
      </c>
      <c r="H556" s="216" t="s">
        <v>897</v>
      </c>
      <c r="I556" s="216"/>
      <c r="J556" s="3"/>
      <c r="K556" s="1"/>
      <c r="L556" s="1"/>
      <c r="M556" s="1"/>
      <c r="N556" s="1"/>
      <c r="O556" s="1"/>
      <c r="P556" s="1"/>
      <c r="Q556" s="1">
        <f t="shared" si="38"/>
        <v>0</v>
      </c>
      <c r="R556" s="16">
        <f t="shared" si="40"/>
        <v>0.5</v>
      </c>
      <c r="S556" s="18">
        <f t="shared" si="39"/>
        <v>0</v>
      </c>
      <c r="T556" s="18">
        <f t="shared" si="41"/>
        <v>86</v>
      </c>
      <c r="U556" s="1"/>
      <c r="V556" s="1"/>
      <c r="W556" s="1"/>
      <c r="X556" s="1"/>
      <c r="Y556" s="5"/>
    </row>
    <row r="557" spans="1:25" ht="15" customHeight="1" x14ac:dyDescent="0.2">
      <c r="A557" s="1">
        <v>560</v>
      </c>
      <c r="B557" s="22" t="s">
        <v>187</v>
      </c>
      <c r="C557" s="2"/>
      <c r="D557" s="2"/>
      <c r="E557" s="2"/>
      <c r="F557" s="215" t="s">
        <v>896</v>
      </c>
      <c r="G557" s="216" t="s">
        <v>881</v>
      </c>
      <c r="H557" s="216" t="s">
        <v>897</v>
      </c>
      <c r="I557" s="216"/>
      <c r="J557" s="3"/>
      <c r="K557" s="1"/>
      <c r="L557" s="1"/>
      <c r="M557" s="1"/>
      <c r="N557" s="1"/>
      <c r="O557" s="1"/>
      <c r="P557" s="1"/>
      <c r="Q557" s="1">
        <f t="shared" si="38"/>
        <v>0</v>
      </c>
      <c r="R557" s="16">
        <f t="shared" si="40"/>
        <v>0.5</v>
      </c>
      <c r="S557" s="18">
        <f t="shared" si="39"/>
        <v>0</v>
      </c>
      <c r="T557" s="18">
        <f t="shared" si="41"/>
        <v>86</v>
      </c>
      <c r="U557" s="1"/>
      <c r="V557" s="1"/>
      <c r="W557" s="1"/>
      <c r="X557" s="1"/>
      <c r="Y557" s="5"/>
    </row>
    <row r="558" spans="1:25" ht="15" customHeight="1" x14ac:dyDescent="0.2">
      <c r="A558" s="1">
        <v>561</v>
      </c>
      <c r="B558" s="22" t="s">
        <v>188</v>
      </c>
      <c r="C558" s="2"/>
      <c r="D558" s="2"/>
      <c r="E558" s="2"/>
      <c r="F558" s="215" t="s">
        <v>896</v>
      </c>
      <c r="G558" s="216" t="s">
        <v>881</v>
      </c>
      <c r="H558" s="216" t="s">
        <v>897</v>
      </c>
      <c r="I558" s="216"/>
      <c r="J558" s="3"/>
      <c r="K558" s="1"/>
      <c r="L558" s="1"/>
      <c r="M558" s="1"/>
      <c r="N558" s="1"/>
      <c r="O558" s="1"/>
      <c r="P558" s="1"/>
      <c r="Q558" s="1">
        <f t="shared" si="38"/>
        <v>0</v>
      </c>
      <c r="R558" s="16">
        <f t="shared" si="40"/>
        <v>0.5</v>
      </c>
      <c r="S558" s="18">
        <f t="shared" si="39"/>
        <v>0</v>
      </c>
      <c r="T558" s="18">
        <f t="shared" si="41"/>
        <v>86</v>
      </c>
      <c r="U558" s="1"/>
      <c r="V558" s="1"/>
      <c r="W558" s="1"/>
      <c r="X558" s="1"/>
      <c r="Y558" s="5"/>
    </row>
    <row r="559" spans="1:25" ht="15" customHeight="1" x14ac:dyDescent="0.2">
      <c r="A559" s="1">
        <v>562</v>
      </c>
      <c r="B559" s="22" t="s">
        <v>189</v>
      </c>
      <c r="C559" s="2"/>
      <c r="D559" s="2"/>
      <c r="E559" s="2"/>
      <c r="F559" s="215" t="s">
        <v>896</v>
      </c>
      <c r="G559" s="216" t="s">
        <v>881</v>
      </c>
      <c r="H559" s="216" t="s">
        <v>897</v>
      </c>
      <c r="I559" s="216"/>
      <c r="J559" s="3"/>
      <c r="K559" s="1"/>
      <c r="L559" s="1"/>
      <c r="M559" s="1"/>
      <c r="N559" s="1"/>
      <c r="O559" s="1"/>
      <c r="P559" s="1"/>
      <c r="Q559" s="1">
        <f t="shared" si="38"/>
        <v>0</v>
      </c>
      <c r="R559" s="16">
        <f t="shared" si="40"/>
        <v>0.5</v>
      </c>
      <c r="S559" s="18">
        <f t="shared" si="39"/>
        <v>0</v>
      </c>
      <c r="T559" s="18">
        <f t="shared" si="41"/>
        <v>86</v>
      </c>
      <c r="U559" s="1"/>
      <c r="V559" s="1"/>
      <c r="W559" s="1"/>
      <c r="X559" s="1"/>
      <c r="Y559" s="5"/>
    </row>
    <row r="560" spans="1:25" ht="15" customHeight="1" x14ac:dyDescent="0.2">
      <c r="A560" s="1">
        <v>563</v>
      </c>
      <c r="B560" s="22" t="s">
        <v>190</v>
      </c>
      <c r="C560" s="2"/>
      <c r="D560" s="2"/>
      <c r="E560" s="2"/>
      <c r="F560" s="215" t="s">
        <v>896</v>
      </c>
      <c r="G560" s="216" t="s">
        <v>881</v>
      </c>
      <c r="H560" s="216" t="s">
        <v>897</v>
      </c>
      <c r="I560" s="216"/>
      <c r="J560" s="3"/>
      <c r="K560" s="1"/>
      <c r="L560" s="1"/>
      <c r="M560" s="1"/>
      <c r="N560" s="1"/>
      <c r="O560" s="1"/>
      <c r="P560" s="1"/>
      <c r="Q560" s="1">
        <f t="shared" si="38"/>
        <v>0</v>
      </c>
      <c r="R560" s="16">
        <f t="shared" si="40"/>
        <v>0.5</v>
      </c>
      <c r="S560" s="18">
        <f t="shared" si="39"/>
        <v>0</v>
      </c>
      <c r="T560" s="18">
        <f t="shared" si="41"/>
        <v>86</v>
      </c>
      <c r="U560" s="1"/>
      <c r="V560" s="1"/>
      <c r="W560" s="1"/>
      <c r="X560" s="1"/>
      <c r="Y560" s="5"/>
    </row>
    <row r="561" spans="1:25" ht="15" customHeight="1" x14ac:dyDescent="0.2">
      <c r="A561" s="1">
        <v>564</v>
      </c>
      <c r="B561" s="22" t="s">
        <v>191</v>
      </c>
      <c r="C561" s="2"/>
      <c r="D561" s="2"/>
      <c r="E561" s="2"/>
      <c r="F561" s="215" t="s">
        <v>896</v>
      </c>
      <c r="G561" s="216" t="s">
        <v>881</v>
      </c>
      <c r="H561" s="216" t="s">
        <v>897</v>
      </c>
      <c r="I561" s="216"/>
      <c r="J561" s="3"/>
      <c r="K561" s="1"/>
      <c r="L561" s="1"/>
      <c r="M561" s="1"/>
      <c r="N561" s="1"/>
      <c r="O561" s="1"/>
      <c r="P561" s="1"/>
      <c r="Q561" s="1">
        <f t="shared" si="38"/>
        <v>0</v>
      </c>
      <c r="R561" s="16">
        <f t="shared" si="40"/>
        <v>0.5</v>
      </c>
      <c r="S561" s="18">
        <f t="shared" si="39"/>
        <v>0</v>
      </c>
      <c r="T561" s="18">
        <f t="shared" si="41"/>
        <v>86</v>
      </c>
      <c r="U561" s="1"/>
      <c r="V561" s="1"/>
      <c r="W561" s="1"/>
      <c r="X561" s="1"/>
      <c r="Y561" s="5"/>
    </row>
    <row r="562" spans="1:25" ht="15" customHeight="1" x14ac:dyDescent="0.2">
      <c r="A562" s="1">
        <v>565</v>
      </c>
      <c r="B562" s="22" t="s">
        <v>192</v>
      </c>
      <c r="C562" s="2"/>
      <c r="D562" s="2"/>
      <c r="E562" s="2"/>
      <c r="F562" s="215" t="s">
        <v>896</v>
      </c>
      <c r="G562" s="216" t="s">
        <v>881</v>
      </c>
      <c r="H562" s="216" t="s">
        <v>897</v>
      </c>
      <c r="I562" s="216"/>
      <c r="J562" s="3"/>
      <c r="K562" s="1"/>
      <c r="L562" s="1"/>
      <c r="M562" s="1"/>
      <c r="N562" s="1"/>
      <c r="O562" s="1"/>
      <c r="P562" s="1"/>
      <c r="Q562" s="1">
        <f t="shared" si="38"/>
        <v>0</v>
      </c>
      <c r="R562" s="16">
        <f t="shared" si="40"/>
        <v>0.5</v>
      </c>
      <c r="S562" s="18">
        <f t="shared" si="39"/>
        <v>0</v>
      </c>
      <c r="T562" s="18">
        <f t="shared" si="41"/>
        <v>86</v>
      </c>
      <c r="U562" s="1"/>
      <c r="V562" s="1"/>
      <c r="W562" s="1"/>
      <c r="X562" s="1"/>
      <c r="Y562" s="5"/>
    </row>
    <row r="563" spans="1:25" ht="15" customHeight="1" x14ac:dyDescent="0.2">
      <c r="A563" s="1">
        <v>566</v>
      </c>
      <c r="B563" s="22" t="s">
        <v>193</v>
      </c>
      <c r="C563" s="2"/>
      <c r="D563" s="2"/>
      <c r="E563" s="2"/>
      <c r="F563" s="215" t="s">
        <v>896</v>
      </c>
      <c r="G563" s="216" t="s">
        <v>881</v>
      </c>
      <c r="H563" s="216" t="s">
        <v>897</v>
      </c>
      <c r="I563" s="216"/>
      <c r="J563" s="3"/>
      <c r="K563" s="1"/>
      <c r="L563" s="1"/>
      <c r="M563" s="1"/>
      <c r="N563" s="1"/>
      <c r="O563" s="1"/>
      <c r="P563" s="1"/>
      <c r="Q563" s="1">
        <f t="shared" si="38"/>
        <v>0</v>
      </c>
      <c r="R563" s="16">
        <f t="shared" si="40"/>
        <v>0.5</v>
      </c>
      <c r="S563" s="18">
        <f t="shared" si="39"/>
        <v>0</v>
      </c>
      <c r="T563" s="18">
        <f t="shared" si="41"/>
        <v>86</v>
      </c>
      <c r="U563" s="1"/>
      <c r="V563" s="1"/>
      <c r="W563" s="1"/>
      <c r="X563" s="1"/>
      <c r="Y563" s="5"/>
    </row>
    <row r="564" spans="1:25" ht="15" customHeight="1" x14ac:dyDescent="0.2">
      <c r="A564" s="1">
        <v>567</v>
      </c>
      <c r="B564" s="22" t="s">
        <v>194</v>
      </c>
      <c r="C564" s="2"/>
      <c r="D564" s="2"/>
      <c r="E564" s="2"/>
      <c r="F564" s="215" t="s">
        <v>896</v>
      </c>
      <c r="G564" s="216" t="s">
        <v>881</v>
      </c>
      <c r="H564" s="216" t="s">
        <v>897</v>
      </c>
      <c r="I564" s="216"/>
      <c r="J564" s="3"/>
      <c r="K564" s="1"/>
      <c r="L564" s="1"/>
      <c r="M564" s="1"/>
      <c r="N564" s="1"/>
      <c r="O564" s="1"/>
      <c r="P564" s="1"/>
      <c r="Q564" s="1">
        <f t="shared" si="38"/>
        <v>0</v>
      </c>
      <c r="R564" s="16">
        <f t="shared" si="40"/>
        <v>0.5</v>
      </c>
      <c r="S564" s="18">
        <f t="shared" si="39"/>
        <v>0</v>
      </c>
      <c r="T564" s="18">
        <f t="shared" si="41"/>
        <v>86</v>
      </c>
      <c r="U564" s="1"/>
      <c r="V564" s="1"/>
      <c r="W564" s="1"/>
      <c r="X564" s="1"/>
      <c r="Y564" s="5"/>
    </row>
    <row r="565" spans="1:25" ht="15" customHeight="1" x14ac:dyDescent="0.2">
      <c r="A565" s="1">
        <v>568</v>
      </c>
      <c r="B565" s="22" t="s">
        <v>195</v>
      </c>
      <c r="C565" s="2"/>
      <c r="D565" s="2"/>
      <c r="E565" s="2"/>
      <c r="F565" s="215" t="s">
        <v>896</v>
      </c>
      <c r="G565" s="216" t="s">
        <v>881</v>
      </c>
      <c r="H565" s="216" t="s">
        <v>897</v>
      </c>
      <c r="I565" s="216"/>
      <c r="J565" s="3"/>
      <c r="K565" s="1"/>
      <c r="L565" s="1"/>
      <c r="M565" s="1"/>
      <c r="N565" s="1"/>
      <c r="O565" s="1"/>
      <c r="P565" s="1"/>
      <c r="Q565" s="1">
        <f t="shared" si="38"/>
        <v>0</v>
      </c>
      <c r="R565" s="16">
        <f t="shared" si="40"/>
        <v>0.5</v>
      </c>
      <c r="S565" s="18">
        <f t="shared" si="39"/>
        <v>0</v>
      </c>
      <c r="T565" s="18">
        <f t="shared" si="41"/>
        <v>86</v>
      </c>
      <c r="U565" s="1"/>
      <c r="V565" s="1"/>
      <c r="W565" s="1"/>
      <c r="X565" s="1"/>
      <c r="Y565" s="5"/>
    </row>
    <row r="566" spans="1:25" ht="15" customHeight="1" x14ac:dyDescent="0.2">
      <c r="A566" s="1">
        <v>569</v>
      </c>
      <c r="B566" s="22" t="s">
        <v>196</v>
      </c>
      <c r="C566" s="2"/>
      <c r="D566" s="2"/>
      <c r="E566" s="2"/>
      <c r="F566" s="215" t="s">
        <v>896</v>
      </c>
      <c r="G566" s="216" t="s">
        <v>881</v>
      </c>
      <c r="H566" s="216" t="s">
        <v>897</v>
      </c>
      <c r="I566" s="216"/>
      <c r="J566" s="3"/>
      <c r="K566" s="1"/>
      <c r="L566" s="1"/>
      <c r="M566" s="1"/>
      <c r="N566" s="1"/>
      <c r="O566" s="1"/>
      <c r="P566" s="1"/>
      <c r="Q566" s="1">
        <f t="shared" si="38"/>
        <v>0</v>
      </c>
      <c r="R566" s="16">
        <f t="shared" si="40"/>
        <v>0.5</v>
      </c>
      <c r="S566" s="18">
        <f t="shared" si="39"/>
        <v>0</v>
      </c>
      <c r="T566" s="18">
        <f t="shared" si="41"/>
        <v>86</v>
      </c>
      <c r="U566" s="1"/>
      <c r="V566" s="1"/>
      <c r="W566" s="1"/>
      <c r="X566" s="1"/>
      <c r="Y566" s="5"/>
    </row>
    <row r="567" spans="1:25" ht="15" customHeight="1" x14ac:dyDescent="0.2">
      <c r="A567" s="1">
        <v>570</v>
      </c>
      <c r="B567" s="22" t="s">
        <v>197</v>
      </c>
      <c r="C567" s="2"/>
      <c r="D567" s="2"/>
      <c r="E567" s="2"/>
      <c r="F567" s="215" t="s">
        <v>896</v>
      </c>
      <c r="G567" s="216" t="s">
        <v>881</v>
      </c>
      <c r="H567" s="216" t="s">
        <v>897</v>
      </c>
      <c r="I567" s="216"/>
      <c r="J567" s="3"/>
      <c r="K567" s="1"/>
      <c r="L567" s="1"/>
      <c r="M567" s="1"/>
      <c r="N567" s="1"/>
      <c r="O567" s="1"/>
      <c r="P567" s="1"/>
      <c r="Q567" s="1">
        <f t="shared" si="38"/>
        <v>0</v>
      </c>
      <c r="R567" s="16">
        <f t="shared" si="40"/>
        <v>0.5</v>
      </c>
      <c r="S567" s="18">
        <f t="shared" si="39"/>
        <v>0</v>
      </c>
      <c r="T567" s="18">
        <f t="shared" si="41"/>
        <v>86</v>
      </c>
      <c r="U567" s="1"/>
      <c r="V567" s="1"/>
      <c r="W567" s="1"/>
      <c r="X567" s="1"/>
      <c r="Y567" s="5"/>
    </row>
    <row r="568" spans="1:25" ht="15" customHeight="1" x14ac:dyDescent="0.2">
      <c r="A568" s="1">
        <v>571</v>
      </c>
      <c r="B568" s="22" t="s">
        <v>198</v>
      </c>
      <c r="C568" s="2"/>
      <c r="D568" s="2"/>
      <c r="E568" s="2"/>
      <c r="F568" s="215" t="s">
        <v>896</v>
      </c>
      <c r="G568" s="216" t="s">
        <v>881</v>
      </c>
      <c r="H568" s="216" t="s">
        <v>897</v>
      </c>
      <c r="I568" s="216"/>
      <c r="J568" s="3"/>
      <c r="K568" s="1"/>
      <c r="L568" s="1"/>
      <c r="M568" s="1"/>
      <c r="N568" s="1"/>
      <c r="O568" s="1"/>
      <c r="P568" s="1"/>
      <c r="Q568" s="1">
        <f t="shared" si="38"/>
        <v>0</v>
      </c>
      <c r="R568" s="16">
        <f t="shared" si="40"/>
        <v>0.5</v>
      </c>
      <c r="S568" s="18">
        <f t="shared" si="39"/>
        <v>0</v>
      </c>
      <c r="T568" s="18">
        <f t="shared" si="41"/>
        <v>86</v>
      </c>
      <c r="U568" s="1"/>
      <c r="V568" s="1"/>
      <c r="W568" s="1"/>
      <c r="X568" s="1"/>
      <c r="Y568" s="5"/>
    </row>
    <row r="569" spans="1:25" ht="15" customHeight="1" x14ac:dyDescent="0.2">
      <c r="A569" s="1">
        <v>572</v>
      </c>
      <c r="B569" s="22" t="s">
        <v>199</v>
      </c>
      <c r="C569" s="2"/>
      <c r="D569" s="2"/>
      <c r="E569" s="2"/>
      <c r="F569" s="215" t="s">
        <v>896</v>
      </c>
      <c r="G569" s="216" t="s">
        <v>881</v>
      </c>
      <c r="H569" s="216" t="s">
        <v>897</v>
      </c>
      <c r="I569" s="216"/>
      <c r="J569" s="3"/>
      <c r="K569" s="1"/>
      <c r="L569" s="1"/>
      <c r="M569" s="1"/>
      <c r="N569" s="1"/>
      <c r="O569" s="1"/>
      <c r="P569" s="1"/>
      <c r="Q569" s="1">
        <f t="shared" si="38"/>
        <v>0</v>
      </c>
      <c r="R569" s="16">
        <f t="shared" si="40"/>
        <v>0.5</v>
      </c>
      <c r="S569" s="18">
        <f t="shared" si="39"/>
        <v>0</v>
      </c>
      <c r="T569" s="18">
        <f t="shared" si="41"/>
        <v>86</v>
      </c>
      <c r="U569" s="1"/>
      <c r="V569" s="1"/>
      <c r="W569" s="1"/>
      <c r="X569" s="1"/>
      <c r="Y569" s="5"/>
    </row>
    <row r="570" spans="1:25" ht="15" customHeight="1" x14ac:dyDescent="0.2">
      <c r="A570" s="1">
        <v>573</v>
      </c>
      <c r="B570" s="22" t="s">
        <v>200</v>
      </c>
      <c r="C570" s="2"/>
      <c r="D570" s="2"/>
      <c r="E570" s="2"/>
      <c r="F570" s="215" t="s">
        <v>896</v>
      </c>
      <c r="G570" s="216" t="s">
        <v>881</v>
      </c>
      <c r="H570" s="216" t="s">
        <v>897</v>
      </c>
      <c r="I570" s="216"/>
      <c r="J570" s="3"/>
      <c r="K570" s="1"/>
      <c r="L570" s="1"/>
      <c r="M570" s="1"/>
      <c r="N570" s="1"/>
      <c r="O570" s="1"/>
      <c r="P570" s="1"/>
      <c r="Q570" s="1">
        <f t="shared" si="38"/>
        <v>0</v>
      </c>
      <c r="R570" s="16">
        <f t="shared" si="40"/>
        <v>0.5</v>
      </c>
      <c r="S570" s="18">
        <f t="shared" si="39"/>
        <v>0</v>
      </c>
      <c r="T570" s="18">
        <f t="shared" si="41"/>
        <v>86</v>
      </c>
      <c r="U570" s="1"/>
      <c r="V570" s="1"/>
      <c r="W570" s="1"/>
      <c r="X570" s="1"/>
      <c r="Y570" s="5"/>
    </row>
    <row r="571" spans="1:25" ht="15" customHeight="1" x14ac:dyDescent="0.2">
      <c r="A571" s="1">
        <v>574</v>
      </c>
      <c r="B571" s="22" t="s">
        <v>201</v>
      </c>
      <c r="C571" s="2"/>
      <c r="D571" s="2"/>
      <c r="E571" s="2"/>
      <c r="F571" s="215" t="s">
        <v>896</v>
      </c>
      <c r="G571" s="216" t="s">
        <v>881</v>
      </c>
      <c r="H571" s="216" t="s">
        <v>897</v>
      </c>
      <c r="I571" s="216"/>
      <c r="J571" s="3"/>
      <c r="K571" s="1"/>
      <c r="L571" s="1"/>
      <c r="M571" s="1"/>
      <c r="N571" s="1"/>
      <c r="O571" s="1"/>
      <c r="P571" s="1"/>
      <c r="Q571" s="1">
        <f t="shared" si="38"/>
        <v>0</v>
      </c>
      <c r="R571" s="16">
        <f t="shared" si="40"/>
        <v>0.5</v>
      </c>
      <c r="S571" s="18">
        <f t="shared" si="39"/>
        <v>0</v>
      </c>
      <c r="T571" s="18">
        <f t="shared" si="41"/>
        <v>86</v>
      </c>
      <c r="U571" s="1"/>
      <c r="V571" s="1"/>
      <c r="W571" s="1"/>
      <c r="X571" s="1"/>
      <c r="Y571" s="5"/>
    </row>
    <row r="572" spans="1:25" ht="15" customHeight="1" x14ac:dyDescent="0.2">
      <c r="A572" s="1">
        <v>575</v>
      </c>
      <c r="B572" s="22" t="s">
        <v>202</v>
      </c>
      <c r="C572" s="2"/>
      <c r="D572" s="2"/>
      <c r="E572" s="2"/>
      <c r="F572" s="215" t="s">
        <v>896</v>
      </c>
      <c r="G572" s="216" t="s">
        <v>881</v>
      </c>
      <c r="H572" s="216" t="s">
        <v>897</v>
      </c>
      <c r="I572" s="216"/>
      <c r="J572" s="3"/>
      <c r="K572" s="1"/>
      <c r="L572" s="1"/>
      <c r="M572" s="1"/>
      <c r="N572" s="1"/>
      <c r="O572" s="1"/>
      <c r="P572" s="1"/>
      <c r="Q572" s="1">
        <f t="shared" si="38"/>
        <v>0</v>
      </c>
      <c r="R572" s="16">
        <f t="shared" si="40"/>
        <v>0.5</v>
      </c>
      <c r="S572" s="18">
        <f t="shared" si="39"/>
        <v>0</v>
      </c>
      <c r="T572" s="18">
        <f t="shared" si="41"/>
        <v>86</v>
      </c>
      <c r="U572" s="1"/>
      <c r="V572" s="1"/>
      <c r="W572" s="1"/>
      <c r="X572" s="1"/>
      <c r="Y572" s="5"/>
    </row>
    <row r="573" spans="1:25" ht="15" customHeight="1" x14ac:dyDescent="0.2">
      <c r="A573" s="1">
        <v>576</v>
      </c>
      <c r="B573" s="22" t="s">
        <v>203</v>
      </c>
      <c r="C573" s="2"/>
      <c r="D573" s="2"/>
      <c r="E573" s="2"/>
      <c r="F573" s="215" t="s">
        <v>896</v>
      </c>
      <c r="G573" s="216" t="s">
        <v>881</v>
      </c>
      <c r="H573" s="216" t="s">
        <v>897</v>
      </c>
      <c r="I573" s="216"/>
      <c r="J573" s="3"/>
      <c r="K573" s="1"/>
      <c r="L573" s="1"/>
      <c r="M573" s="1"/>
      <c r="N573" s="1"/>
      <c r="O573" s="1"/>
      <c r="P573" s="1"/>
      <c r="Q573" s="1">
        <f t="shared" si="38"/>
        <v>0</v>
      </c>
      <c r="R573" s="16">
        <f t="shared" si="40"/>
        <v>0.5</v>
      </c>
      <c r="S573" s="18">
        <f t="shared" si="39"/>
        <v>0</v>
      </c>
      <c r="T573" s="18">
        <f t="shared" si="41"/>
        <v>86</v>
      </c>
      <c r="U573" s="1"/>
      <c r="V573" s="1"/>
      <c r="W573" s="1"/>
      <c r="X573" s="1"/>
      <c r="Y573" s="5"/>
    </row>
    <row r="574" spans="1:25" ht="15" customHeight="1" x14ac:dyDescent="0.2">
      <c r="A574" s="1">
        <v>577</v>
      </c>
      <c r="B574" s="22" t="s">
        <v>204</v>
      </c>
      <c r="C574" s="2"/>
      <c r="D574" s="2"/>
      <c r="E574" s="2"/>
      <c r="F574" s="215" t="s">
        <v>896</v>
      </c>
      <c r="G574" s="216" t="s">
        <v>881</v>
      </c>
      <c r="H574" s="216" t="s">
        <v>897</v>
      </c>
      <c r="I574" s="216"/>
      <c r="J574" s="3"/>
      <c r="K574" s="1"/>
      <c r="L574" s="1"/>
      <c r="M574" s="1"/>
      <c r="N574" s="1"/>
      <c r="O574" s="1"/>
      <c r="P574" s="1"/>
      <c r="Q574" s="1">
        <f t="shared" si="38"/>
        <v>0</v>
      </c>
      <c r="R574" s="16">
        <f t="shared" si="40"/>
        <v>0.5</v>
      </c>
      <c r="S574" s="18">
        <f t="shared" si="39"/>
        <v>0</v>
      </c>
      <c r="T574" s="18">
        <f t="shared" si="41"/>
        <v>86</v>
      </c>
      <c r="U574" s="1"/>
      <c r="V574" s="1"/>
      <c r="W574" s="1"/>
      <c r="X574" s="1"/>
      <c r="Y574" s="5"/>
    </row>
    <row r="575" spans="1:25" ht="15" customHeight="1" x14ac:dyDescent="0.2">
      <c r="A575" s="1">
        <v>578</v>
      </c>
      <c r="B575" s="22" t="s">
        <v>205</v>
      </c>
      <c r="C575" s="2"/>
      <c r="D575" s="2"/>
      <c r="E575" s="2"/>
      <c r="F575" s="215" t="s">
        <v>896</v>
      </c>
      <c r="G575" s="216" t="s">
        <v>881</v>
      </c>
      <c r="H575" s="216" t="s">
        <v>897</v>
      </c>
      <c r="I575" s="216"/>
      <c r="J575" s="3"/>
      <c r="K575" s="1"/>
      <c r="L575" s="1"/>
      <c r="M575" s="1"/>
      <c r="N575" s="1"/>
      <c r="O575" s="1"/>
      <c r="P575" s="1"/>
      <c r="Q575" s="1">
        <f t="shared" ref="Q575:Q638" si="42">SUM(K575:P575)</f>
        <v>0</v>
      </c>
      <c r="R575" s="16">
        <f t="shared" si="40"/>
        <v>0.5</v>
      </c>
      <c r="S575" s="18">
        <f t="shared" si="39"/>
        <v>0</v>
      </c>
      <c r="T575" s="18">
        <f t="shared" si="41"/>
        <v>86</v>
      </c>
      <c r="U575" s="1"/>
      <c r="V575" s="1"/>
      <c r="W575" s="1"/>
      <c r="X575" s="1"/>
      <c r="Y575" s="5"/>
    </row>
    <row r="576" spans="1:25" ht="15" customHeight="1" x14ac:dyDescent="0.2">
      <c r="A576" s="1">
        <v>579</v>
      </c>
      <c r="B576" s="22" t="s">
        <v>206</v>
      </c>
      <c r="C576" s="2"/>
      <c r="D576" s="2"/>
      <c r="E576" s="2"/>
      <c r="F576" s="215" t="s">
        <v>896</v>
      </c>
      <c r="G576" s="216" t="s">
        <v>881</v>
      </c>
      <c r="H576" s="216" t="s">
        <v>897</v>
      </c>
      <c r="I576" s="216"/>
      <c r="J576" s="3"/>
      <c r="K576" s="1"/>
      <c r="L576" s="1"/>
      <c r="M576" s="1"/>
      <c r="N576" s="1"/>
      <c r="O576" s="1"/>
      <c r="P576" s="1"/>
      <c r="Q576" s="1">
        <f t="shared" si="42"/>
        <v>0</v>
      </c>
      <c r="R576" s="16">
        <f t="shared" si="40"/>
        <v>0.5</v>
      </c>
      <c r="S576" s="18">
        <f t="shared" si="39"/>
        <v>0</v>
      </c>
      <c r="T576" s="18">
        <f t="shared" si="41"/>
        <v>86</v>
      </c>
      <c r="U576" s="1"/>
      <c r="V576" s="1"/>
      <c r="W576" s="1"/>
      <c r="X576" s="1"/>
      <c r="Y576" s="5"/>
    </row>
    <row r="577" spans="1:25" ht="15" customHeight="1" x14ac:dyDescent="0.2">
      <c r="A577" s="1">
        <v>580</v>
      </c>
      <c r="B577" s="22" t="s">
        <v>207</v>
      </c>
      <c r="C577" s="2"/>
      <c r="D577" s="2"/>
      <c r="E577" s="2"/>
      <c r="F577" s="215" t="s">
        <v>896</v>
      </c>
      <c r="G577" s="216" t="s">
        <v>881</v>
      </c>
      <c r="H577" s="216" t="s">
        <v>897</v>
      </c>
      <c r="I577" s="216"/>
      <c r="J577" s="3"/>
      <c r="K577" s="1"/>
      <c r="L577" s="1"/>
      <c r="M577" s="1"/>
      <c r="N577" s="1"/>
      <c r="O577" s="1"/>
      <c r="P577" s="1"/>
      <c r="Q577" s="1">
        <f t="shared" si="42"/>
        <v>0</v>
      </c>
      <c r="R577" s="16">
        <f t="shared" si="40"/>
        <v>0.5</v>
      </c>
      <c r="S577" s="18">
        <f t="shared" si="39"/>
        <v>0</v>
      </c>
      <c r="T577" s="18">
        <f t="shared" si="41"/>
        <v>86</v>
      </c>
      <c r="U577" s="1"/>
      <c r="V577" s="1"/>
      <c r="W577" s="1"/>
      <c r="X577" s="1"/>
      <c r="Y577" s="5"/>
    </row>
    <row r="578" spans="1:25" ht="15" customHeight="1" x14ac:dyDescent="0.2">
      <c r="A578" s="1">
        <v>581</v>
      </c>
      <c r="B578" s="22" t="s">
        <v>208</v>
      </c>
      <c r="C578" s="2"/>
      <c r="D578" s="2"/>
      <c r="E578" s="2"/>
      <c r="F578" s="215" t="s">
        <v>896</v>
      </c>
      <c r="G578" s="216" t="s">
        <v>881</v>
      </c>
      <c r="H578" s="216" t="s">
        <v>897</v>
      </c>
      <c r="I578" s="216"/>
      <c r="J578" s="3"/>
      <c r="K578" s="1"/>
      <c r="L578" s="1"/>
      <c r="M578" s="1"/>
      <c r="N578" s="1"/>
      <c r="O578" s="1"/>
      <c r="P578" s="1"/>
      <c r="Q578" s="1">
        <f t="shared" si="42"/>
        <v>0</v>
      </c>
      <c r="R578" s="16">
        <f t="shared" si="40"/>
        <v>0.5</v>
      </c>
      <c r="S578" s="18">
        <f t="shared" si="39"/>
        <v>0</v>
      </c>
      <c r="T578" s="18">
        <f t="shared" si="41"/>
        <v>86</v>
      </c>
      <c r="U578" s="1"/>
      <c r="V578" s="1"/>
      <c r="W578" s="1"/>
      <c r="X578" s="1"/>
      <c r="Y578" s="5"/>
    </row>
    <row r="579" spans="1:25" ht="15" customHeight="1" x14ac:dyDescent="0.2">
      <c r="A579" s="1">
        <v>582</v>
      </c>
      <c r="B579" s="22" t="s">
        <v>209</v>
      </c>
      <c r="C579" s="2"/>
      <c r="D579" s="2"/>
      <c r="E579" s="2"/>
      <c r="F579" s="215" t="s">
        <v>896</v>
      </c>
      <c r="G579" s="216" t="s">
        <v>881</v>
      </c>
      <c r="H579" s="216" t="s">
        <v>897</v>
      </c>
      <c r="I579" s="216"/>
      <c r="J579" s="3"/>
      <c r="K579" s="1"/>
      <c r="L579" s="1"/>
      <c r="M579" s="1"/>
      <c r="N579" s="1"/>
      <c r="O579" s="1"/>
      <c r="P579" s="1"/>
      <c r="Q579" s="1">
        <f t="shared" si="42"/>
        <v>0</v>
      </c>
      <c r="R579" s="16">
        <f t="shared" si="40"/>
        <v>0.5</v>
      </c>
      <c r="S579" s="18">
        <f t="shared" si="39"/>
        <v>0</v>
      </c>
      <c r="T579" s="18">
        <f t="shared" si="41"/>
        <v>86</v>
      </c>
      <c r="U579" s="1"/>
      <c r="V579" s="1"/>
      <c r="W579" s="1"/>
      <c r="X579" s="1"/>
      <c r="Y579" s="5"/>
    </row>
    <row r="580" spans="1:25" ht="15" customHeight="1" x14ac:dyDescent="0.2">
      <c r="A580" s="1">
        <v>583</v>
      </c>
      <c r="B580" s="22" t="s">
        <v>210</v>
      </c>
      <c r="C580" s="2"/>
      <c r="D580" s="2"/>
      <c r="E580" s="2"/>
      <c r="F580" s="215" t="s">
        <v>896</v>
      </c>
      <c r="G580" s="216" t="s">
        <v>881</v>
      </c>
      <c r="H580" s="216" t="s">
        <v>897</v>
      </c>
      <c r="I580" s="216"/>
      <c r="J580" s="3"/>
      <c r="K580" s="1"/>
      <c r="L580" s="1"/>
      <c r="M580" s="1"/>
      <c r="N580" s="1"/>
      <c r="O580" s="1"/>
      <c r="P580" s="1"/>
      <c r="Q580" s="1">
        <f t="shared" si="42"/>
        <v>0</v>
      </c>
      <c r="R580" s="16">
        <f t="shared" si="40"/>
        <v>0.5</v>
      </c>
      <c r="S580" s="18">
        <f t="shared" ref="S580:S643" si="43">IF(R580-R581&gt;0,1,0)</f>
        <v>0</v>
      </c>
      <c r="T580" s="18">
        <f t="shared" si="41"/>
        <v>86</v>
      </c>
      <c r="U580" s="1"/>
      <c r="V580" s="1"/>
      <c r="W580" s="1"/>
      <c r="X580" s="1"/>
      <c r="Y580" s="5"/>
    </row>
    <row r="581" spans="1:25" ht="15" customHeight="1" x14ac:dyDescent="0.2">
      <c r="A581" s="1">
        <v>584</v>
      </c>
      <c r="B581" s="22" t="s">
        <v>211</v>
      </c>
      <c r="C581" s="2"/>
      <c r="D581" s="2"/>
      <c r="E581" s="2"/>
      <c r="F581" s="215" t="s">
        <v>896</v>
      </c>
      <c r="G581" s="216" t="s">
        <v>881</v>
      </c>
      <c r="H581" s="216" t="s">
        <v>897</v>
      </c>
      <c r="I581" s="216"/>
      <c r="J581" s="3"/>
      <c r="K581" s="1"/>
      <c r="L581" s="1"/>
      <c r="M581" s="1"/>
      <c r="N581" s="1"/>
      <c r="O581" s="1"/>
      <c r="P581" s="1"/>
      <c r="Q581" s="1">
        <f t="shared" si="42"/>
        <v>0</v>
      </c>
      <c r="R581" s="16">
        <f t="shared" ref="R581:R644" si="44">IF(AND(R580&lt;3.5,R580+Q581&lt;=4.2),Q581+R580,Q581)</f>
        <v>0.5</v>
      </c>
      <c r="S581" s="18">
        <f t="shared" si="43"/>
        <v>0</v>
      </c>
      <c r="T581" s="18">
        <f t="shared" ref="T581:T644" si="45">IF(S580&lt;&gt;1,T580,T580+1)</f>
        <v>86</v>
      </c>
      <c r="U581" s="1"/>
      <c r="V581" s="1"/>
      <c r="W581" s="1"/>
      <c r="X581" s="1"/>
      <c r="Y581" s="5"/>
    </row>
    <row r="582" spans="1:25" ht="15" customHeight="1" x14ac:dyDescent="0.2">
      <c r="A582" s="1">
        <v>585</v>
      </c>
      <c r="B582" s="22" t="s">
        <v>212</v>
      </c>
      <c r="C582" s="2"/>
      <c r="D582" s="2"/>
      <c r="E582" s="2"/>
      <c r="F582" s="215" t="s">
        <v>896</v>
      </c>
      <c r="G582" s="216" t="s">
        <v>881</v>
      </c>
      <c r="H582" s="216" t="s">
        <v>897</v>
      </c>
      <c r="I582" s="216"/>
      <c r="J582" s="3"/>
      <c r="K582" s="1"/>
      <c r="L582" s="1"/>
      <c r="M582" s="1"/>
      <c r="N582" s="1"/>
      <c r="O582" s="1"/>
      <c r="P582" s="1"/>
      <c r="Q582" s="1">
        <f t="shared" si="42"/>
        <v>0</v>
      </c>
      <c r="R582" s="16">
        <f t="shared" si="44"/>
        <v>0.5</v>
      </c>
      <c r="S582" s="18">
        <f t="shared" si="43"/>
        <v>0</v>
      </c>
      <c r="T582" s="18">
        <f t="shared" si="45"/>
        <v>86</v>
      </c>
      <c r="U582" s="1"/>
      <c r="V582" s="1"/>
      <c r="W582" s="1"/>
      <c r="X582" s="1"/>
      <c r="Y582" s="5"/>
    </row>
    <row r="583" spans="1:25" ht="15" customHeight="1" x14ac:dyDescent="0.2">
      <c r="A583" s="1">
        <v>586</v>
      </c>
      <c r="B583" s="22" t="s">
        <v>213</v>
      </c>
      <c r="C583" s="2"/>
      <c r="D583" s="2"/>
      <c r="E583" s="2"/>
      <c r="F583" s="215" t="s">
        <v>896</v>
      </c>
      <c r="G583" s="216" t="s">
        <v>881</v>
      </c>
      <c r="H583" s="216" t="s">
        <v>897</v>
      </c>
      <c r="I583" s="216"/>
      <c r="J583" s="3"/>
      <c r="K583" s="1"/>
      <c r="L583" s="1"/>
      <c r="M583" s="1"/>
      <c r="N583" s="1"/>
      <c r="O583" s="1"/>
      <c r="P583" s="1"/>
      <c r="Q583" s="1">
        <f t="shared" si="42"/>
        <v>0</v>
      </c>
      <c r="R583" s="16">
        <f t="shared" si="44"/>
        <v>0.5</v>
      </c>
      <c r="S583" s="18">
        <f t="shared" si="43"/>
        <v>0</v>
      </c>
      <c r="T583" s="18">
        <f t="shared" si="45"/>
        <v>86</v>
      </c>
      <c r="U583" s="1"/>
      <c r="V583" s="1"/>
      <c r="W583" s="1"/>
      <c r="X583" s="1"/>
      <c r="Y583" s="5"/>
    </row>
    <row r="584" spans="1:25" ht="15" customHeight="1" x14ac:dyDescent="0.2">
      <c r="A584" s="1">
        <v>587</v>
      </c>
      <c r="B584" s="22" t="s">
        <v>214</v>
      </c>
      <c r="C584" s="2"/>
      <c r="D584" s="2"/>
      <c r="E584" s="2"/>
      <c r="F584" s="215" t="s">
        <v>896</v>
      </c>
      <c r="G584" s="216" t="s">
        <v>881</v>
      </c>
      <c r="H584" s="216" t="s">
        <v>897</v>
      </c>
      <c r="I584" s="216"/>
      <c r="J584" s="3"/>
      <c r="K584" s="1"/>
      <c r="L584" s="1"/>
      <c r="M584" s="1"/>
      <c r="N584" s="1"/>
      <c r="O584" s="1"/>
      <c r="P584" s="1"/>
      <c r="Q584" s="1">
        <f t="shared" si="42"/>
        <v>0</v>
      </c>
      <c r="R584" s="16">
        <f t="shared" si="44"/>
        <v>0.5</v>
      </c>
      <c r="S584" s="18">
        <f t="shared" si="43"/>
        <v>0</v>
      </c>
      <c r="T584" s="18">
        <f t="shared" si="45"/>
        <v>86</v>
      </c>
      <c r="U584" s="1"/>
      <c r="V584" s="1"/>
      <c r="W584" s="1"/>
      <c r="X584" s="1"/>
      <c r="Y584" s="5"/>
    </row>
    <row r="585" spans="1:25" ht="15" customHeight="1" x14ac:dyDescent="0.2">
      <c r="A585" s="1">
        <v>588</v>
      </c>
      <c r="B585" s="22" t="s">
        <v>215</v>
      </c>
      <c r="C585" s="2"/>
      <c r="D585" s="2"/>
      <c r="E585" s="2"/>
      <c r="F585" s="215" t="s">
        <v>896</v>
      </c>
      <c r="G585" s="216" t="s">
        <v>881</v>
      </c>
      <c r="H585" s="216" t="s">
        <v>897</v>
      </c>
      <c r="I585" s="216"/>
      <c r="J585" s="3"/>
      <c r="K585" s="1"/>
      <c r="L585" s="1"/>
      <c r="M585" s="1"/>
      <c r="N585" s="1"/>
      <c r="O585" s="1"/>
      <c r="P585" s="1"/>
      <c r="Q585" s="1">
        <f t="shared" si="42"/>
        <v>0</v>
      </c>
      <c r="R585" s="16">
        <f t="shared" si="44"/>
        <v>0.5</v>
      </c>
      <c r="S585" s="18">
        <f t="shared" si="43"/>
        <v>0</v>
      </c>
      <c r="T585" s="18">
        <f t="shared" si="45"/>
        <v>86</v>
      </c>
      <c r="U585" s="1"/>
      <c r="V585" s="1"/>
      <c r="W585" s="1"/>
      <c r="X585" s="1"/>
      <c r="Y585" s="5"/>
    </row>
    <row r="586" spans="1:25" ht="15" customHeight="1" x14ac:dyDescent="0.2">
      <c r="A586" s="1">
        <v>589</v>
      </c>
      <c r="B586" s="22" t="s">
        <v>216</v>
      </c>
      <c r="C586" s="2"/>
      <c r="D586" s="2"/>
      <c r="E586" s="2"/>
      <c r="F586" s="215" t="s">
        <v>896</v>
      </c>
      <c r="G586" s="216" t="s">
        <v>881</v>
      </c>
      <c r="H586" s="216" t="s">
        <v>897</v>
      </c>
      <c r="I586" s="216"/>
      <c r="J586" s="3"/>
      <c r="K586" s="1"/>
      <c r="L586" s="1"/>
      <c r="M586" s="1"/>
      <c r="N586" s="1"/>
      <c r="O586" s="1"/>
      <c r="P586" s="1"/>
      <c r="Q586" s="1">
        <f t="shared" si="42"/>
        <v>0</v>
      </c>
      <c r="R586" s="16">
        <f t="shared" si="44"/>
        <v>0.5</v>
      </c>
      <c r="S586" s="18">
        <f t="shared" si="43"/>
        <v>0</v>
      </c>
      <c r="T586" s="18">
        <f t="shared" si="45"/>
        <v>86</v>
      </c>
      <c r="U586" s="1"/>
      <c r="V586" s="1"/>
      <c r="W586" s="1"/>
      <c r="X586" s="1"/>
      <c r="Y586" s="5"/>
    </row>
    <row r="587" spans="1:25" ht="15" customHeight="1" x14ac:dyDescent="0.2">
      <c r="A587" s="1">
        <v>590</v>
      </c>
      <c r="B587" s="22" t="s">
        <v>217</v>
      </c>
      <c r="C587" s="2"/>
      <c r="D587" s="2"/>
      <c r="E587" s="2"/>
      <c r="F587" s="215" t="s">
        <v>896</v>
      </c>
      <c r="G587" s="216" t="s">
        <v>881</v>
      </c>
      <c r="H587" s="216" t="s">
        <v>897</v>
      </c>
      <c r="I587" s="216"/>
      <c r="J587" s="3"/>
      <c r="K587" s="1"/>
      <c r="L587" s="1"/>
      <c r="M587" s="1"/>
      <c r="N587" s="1"/>
      <c r="O587" s="1"/>
      <c r="P587" s="1"/>
      <c r="Q587" s="1">
        <f t="shared" si="42"/>
        <v>0</v>
      </c>
      <c r="R587" s="16">
        <f t="shared" si="44"/>
        <v>0.5</v>
      </c>
      <c r="S587" s="18">
        <f t="shared" si="43"/>
        <v>0</v>
      </c>
      <c r="T587" s="18">
        <f t="shared" si="45"/>
        <v>86</v>
      </c>
      <c r="U587" s="1"/>
      <c r="V587" s="1"/>
      <c r="W587" s="1"/>
      <c r="X587" s="1"/>
      <c r="Y587" s="5"/>
    </row>
    <row r="588" spans="1:25" ht="15" customHeight="1" x14ac:dyDescent="0.2">
      <c r="A588" s="1">
        <v>591</v>
      </c>
      <c r="B588" s="22" t="s">
        <v>218</v>
      </c>
      <c r="C588" s="2"/>
      <c r="D588" s="2"/>
      <c r="E588" s="2"/>
      <c r="F588" s="215" t="s">
        <v>896</v>
      </c>
      <c r="G588" s="216" t="s">
        <v>881</v>
      </c>
      <c r="H588" s="216" t="s">
        <v>897</v>
      </c>
      <c r="I588" s="216"/>
      <c r="J588" s="3"/>
      <c r="K588" s="1"/>
      <c r="L588" s="1"/>
      <c r="M588" s="1"/>
      <c r="N588" s="1"/>
      <c r="O588" s="1"/>
      <c r="P588" s="1"/>
      <c r="Q588" s="1">
        <f t="shared" si="42"/>
        <v>0</v>
      </c>
      <c r="R588" s="16">
        <f t="shared" si="44"/>
        <v>0.5</v>
      </c>
      <c r="S588" s="18">
        <f t="shared" si="43"/>
        <v>0</v>
      </c>
      <c r="T588" s="18">
        <f t="shared" si="45"/>
        <v>86</v>
      </c>
      <c r="U588" s="1"/>
      <c r="V588" s="1"/>
      <c r="W588" s="1"/>
      <c r="X588" s="1"/>
      <c r="Y588" s="5"/>
    </row>
    <row r="589" spans="1:25" ht="15" customHeight="1" x14ac:dyDescent="0.2">
      <c r="A589" s="1">
        <v>592</v>
      </c>
      <c r="B589" s="22" t="s">
        <v>219</v>
      </c>
      <c r="C589" s="2"/>
      <c r="D589" s="2"/>
      <c r="E589" s="2"/>
      <c r="F589" s="215" t="s">
        <v>896</v>
      </c>
      <c r="G589" s="216" t="s">
        <v>881</v>
      </c>
      <c r="H589" s="216" t="s">
        <v>897</v>
      </c>
      <c r="I589" s="216"/>
      <c r="J589" s="3"/>
      <c r="K589" s="1"/>
      <c r="L589" s="1"/>
      <c r="M589" s="1"/>
      <c r="N589" s="1"/>
      <c r="O589" s="1"/>
      <c r="P589" s="1"/>
      <c r="Q589" s="1">
        <f t="shared" si="42"/>
        <v>0</v>
      </c>
      <c r="R589" s="16">
        <f t="shared" si="44"/>
        <v>0.5</v>
      </c>
      <c r="S589" s="18">
        <f t="shared" si="43"/>
        <v>0</v>
      </c>
      <c r="T589" s="18">
        <f t="shared" si="45"/>
        <v>86</v>
      </c>
      <c r="U589" s="1"/>
      <c r="V589" s="1"/>
      <c r="W589" s="1"/>
      <c r="X589" s="1"/>
      <c r="Y589" s="5"/>
    </row>
    <row r="590" spans="1:25" ht="15" customHeight="1" x14ac:dyDescent="0.2">
      <c r="A590" s="1">
        <v>593</v>
      </c>
      <c r="B590" s="22" t="s">
        <v>220</v>
      </c>
      <c r="C590" s="2"/>
      <c r="D590" s="2"/>
      <c r="E590" s="2"/>
      <c r="F590" s="215" t="s">
        <v>896</v>
      </c>
      <c r="G590" s="216" t="s">
        <v>881</v>
      </c>
      <c r="H590" s="216" t="s">
        <v>897</v>
      </c>
      <c r="I590" s="216"/>
      <c r="J590" s="3"/>
      <c r="K590" s="1"/>
      <c r="L590" s="1"/>
      <c r="M590" s="1"/>
      <c r="N590" s="1"/>
      <c r="O590" s="1"/>
      <c r="P590" s="1"/>
      <c r="Q590" s="1">
        <f t="shared" si="42"/>
        <v>0</v>
      </c>
      <c r="R590" s="16">
        <f t="shared" si="44"/>
        <v>0.5</v>
      </c>
      <c r="S590" s="18">
        <f t="shared" si="43"/>
        <v>0</v>
      </c>
      <c r="T590" s="18">
        <f t="shared" si="45"/>
        <v>86</v>
      </c>
      <c r="U590" s="1"/>
      <c r="V590" s="1"/>
      <c r="W590" s="1"/>
      <c r="X590" s="1"/>
      <c r="Y590" s="5"/>
    </row>
    <row r="591" spans="1:25" ht="15" customHeight="1" x14ac:dyDescent="0.2">
      <c r="A591" s="1">
        <v>594</v>
      </c>
      <c r="B591" s="22" t="s">
        <v>221</v>
      </c>
      <c r="C591" s="2"/>
      <c r="D591" s="2"/>
      <c r="E591" s="2"/>
      <c r="F591" s="215" t="s">
        <v>896</v>
      </c>
      <c r="G591" s="216" t="s">
        <v>881</v>
      </c>
      <c r="H591" s="216" t="s">
        <v>897</v>
      </c>
      <c r="I591" s="216"/>
      <c r="J591" s="3"/>
      <c r="K591" s="1"/>
      <c r="L591" s="1"/>
      <c r="M591" s="1"/>
      <c r="N591" s="1"/>
      <c r="O591" s="1"/>
      <c r="P591" s="1"/>
      <c r="Q591" s="1">
        <f t="shared" si="42"/>
        <v>0</v>
      </c>
      <c r="R591" s="16">
        <f t="shared" si="44"/>
        <v>0.5</v>
      </c>
      <c r="S591" s="18">
        <f t="shared" si="43"/>
        <v>0</v>
      </c>
      <c r="T591" s="18">
        <f t="shared" si="45"/>
        <v>86</v>
      </c>
      <c r="U591" s="1"/>
      <c r="V591" s="1"/>
      <c r="W591" s="1"/>
      <c r="X591" s="1"/>
      <c r="Y591" s="5"/>
    </row>
    <row r="592" spans="1:25" ht="15" customHeight="1" x14ac:dyDescent="0.2">
      <c r="A592" s="1">
        <v>595</v>
      </c>
      <c r="B592" s="22" t="s">
        <v>222</v>
      </c>
      <c r="C592" s="2"/>
      <c r="D592" s="2"/>
      <c r="E592" s="2"/>
      <c r="F592" s="215" t="s">
        <v>896</v>
      </c>
      <c r="G592" s="216" t="s">
        <v>881</v>
      </c>
      <c r="H592" s="216" t="s">
        <v>897</v>
      </c>
      <c r="I592" s="216"/>
      <c r="J592" s="3"/>
      <c r="K592" s="1"/>
      <c r="L592" s="1"/>
      <c r="M592" s="1"/>
      <c r="N592" s="1"/>
      <c r="O592" s="1"/>
      <c r="P592" s="1"/>
      <c r="Q592" s="1">
        <f t="shared" si="42"/>
        <v>0</v>
      </c>
      <c r="R592" s="16">
        <f t="shared" si="44"/>
        <v>0.5</v>
      </c>
      <c r="S592" s="18">
        <f t="shared" si="43"/>
        <v>0</v>
      </c>
      <c r="T592" s="18">
        <f t="shared" si="45"/>
        <v>86</v>
      </c>
      <c r="U592" s="1"/>
      <c r="V592" s="1"/>
      <c r="W592" s="1"/>
      <c r="X592" s="1"/>
      <c r="Y592" s="5"/>
    </row>
    <row r="593" spans="1:25" ht="15" customHeight="1" x14ac:dyDescent="0.2">
      <c r="A593" s="1">
        <v>596</v>
      </c>
      <c r="B593" s="22" t="s">
        <v>223</v>
      </c>
      <c r="C593" s="2"/>
      <c r="D593" s="2"/>
      <c r="E593" s="2"/>
      <c r="F593" s="215" t="s">
        <v>896</v>
      </c>
      <c r="G593" s="216" t="s">
        <v>881</v>
      </c>
      <c r="H593" s="216" t="s">
        <v>897</v>
      </c>
      <c r="I593" s="216"/>
      <c r="J593" s="3"/>
      <c r="K593" s="1"/>
      <c r="L593" s="1"/>
      <c r="M593" s="1"/>
      <c r="N593" s="1"/>
      <c r="O593" s="1"/>
      <c r="P593" s="1"/>
      <c r="Q593" s="1">
        <f t="shared" si="42"/>
        <v>0</v>
      </c>
      <c r="R593" s="16">
        <f t="shared" si="44"/>
        <v>0.5</v>
      </c>
      <c r="S593" s="18">
        <f t="shared" si="43"/>
        <v>0</v>
      </c>
      <c r="T593" s="18">
        <f t="shared" si="45"/>
        <v>86</v>
      </c>
      <c r="U593" s="1"/>
      <c r="V593" s="1"/>
      <c r="W593" s="1"/>
      <c r="X593" s="1"/>
      <c r="Y593" s="5"/>
    </row>
    <row r="594" spans="1:25" ht="15" customHeight="1" x14ac:dyDescent="0.2">
      <c r="A594" s="1">
        <v>597</v>
      </c>
      <c r="B594" s="22" t="s">
        <v>224</v>
      </c>
      <c r="C594" s="2"/>
      <c r="D594" s="2"/>
      <c r="E594" s="2"/>
      <c r="F594" s="215" t="s">
        <v>896</v>
      </c>
      <c r="G594" s="216" t="s">
        <v>881</v>
      </c>
      <c r="H594" s="216" t="s">
        <v>897</v>
      </c>
      <c r="I594" s="216"/>
      <c r="J594" s="3"/>
      <c r="K594" s="1"/>
      <c r="L594" s="1"/>
      <c r="M594" s="1"/>
      <c r="N594" s="1"/>
      <c r="O594" s="1"/>
      <c r="P594" s="1"/>
      <c r="Q594" s="1">
        <f t="shared" si="42"/>
        <v>0</v>
      </c>
      <c r="R594" s="16">
        <f t="shared" si="44"/>
        <v>0.5</v>
      </c>
      <c r="S594" s="18">
        <f t="shared" si="43"/>
        <v>0</v>
      </c>
      <c r="T594" s="18">
        <f t="shared" si="45"/>
        <v>86</v>
      </c>
      <c r="U594" s="1"/>
      <c r="V594" s="1"/>
      <c r="W594" s="1"/>
      <c r="X594" s="1"/>
      <c r="Y594" s="5"/>
    </row>
    <row r="595" spans="1:25" ht="15" customHeight="1" x14ac:dyDescent="0.2">
      <c r="A595" s="1">
        <v>598</v>
      </c>
      <c r="B595" s="22" t="s">
        <v>225</v>
      </c>
      <c r="C595" s="2"/>
      <c r="D595" s="2"/>
      <c r="E595" s="2"/>
      <c r="F595" s="215" t="s">
        <v>896</v>
      </c>
      <c r="G595" s="216" t="s">
        <v>881</v>
      </c>
      <c r="H595" s="216" t="s">
        <v>897</v>
      </c>
      <c r="I595" s="216"/>
      <c r="J595" s="3"/>
      <c r="K595" s="1"/>
      <c r="L595" s="1"/>
      <c r="M595" s="1"/>
      <c r="N595" s="1"/>
      <c r="O595" s="1"/>
      <c r="P595" s="1"/>
      <c r="Q595" s="1">
        <f t="shared" si="42"/>
        <v>0</v>
      </c>
      <c r="R595" s="16">
        <f t="shared" si="44"/>
        <v>0.5</v>
      </c>
      <c r="S595" s="18">
        <f t="shared" si="43"/>
        <v>0</v>
      </c>
      <c r="T595" s="18">
        <f t="shared" si="45"/>
        <v>86</v>
      </c>
      <c r="U595" s="1"/>
      <c r="V595" s="1"/>
      <c r="W595" s="1"/>
      <c r="X595" s="1"/>
      <c r="Y595" s="5"/>
    </row>
    <row r="596" spans="1:25" ht="15" customHeight="1" x14ac:dyDescent="0.2">
      <c r="A596" s="1">
        <v>599</v>
      </c>
      <c r="B596" s="22" t="s">
        <v>226</v>
      </c>
      <c r="C596" s="2"/>
      <c r="D596" s="2"/>
      <c r="E596" s="2"/>
      <c r="F596" s="215" t="s">
        <v>896</v>
      </c>
      <c r="G596" s="216" t="s">
        <v>881</v>
      </c>
      <c r="H596" s="216" t="s">
        <v>897</v>
      </c>
      <c r="I596" s="216"/>
      <c r="J596" s="3"/>
      <c r="K596" s="1"/>
      <c r="L596" s="1"/>
      <c r="M596" s="1"/>
      <c r="N596" s="1"/>
      <c r="O596" s="1"/>
      <c r="P596" s="1"/>
      <c r="Q596" s="1">
        <f t="shared" si="42"/>
        <v>0</v>
      </c>
      <c r="R596" s="16">
        <f t="shared" si="44"/>
        <v>0.5</v>
      </c>
      <c r="S596" s="18">
        <f t="shared" si="43"/>
        <v>0</v>
      </c>
      <c r="T596" s="18">
        <f t="shared" si="45"/>
        <v>86</v>
      </c>
      <c r="U596" s="1"/>
      <c r="V596" s="1"/>
      <c r="W596" s="1"/>
      <c r="X596" s="1"/>
      <c r="Y596" s="5"/>
    </row>
    <row r="597" spans="1:25" ht="15" customHeight="1" x14ac:dyDescent="0.2">
      <c r="A597" s="1">
        <v>600</v>
      </c>
      <c r="B597" s="22" t="s">
        <v>227</v>
      </c>
      <c r="C597" s="2"/>
      <c r="D597" s="2"/>
      <c r="E597" s="2"/>
      <c r="F597" s="215" t="s">
        <v>896</v>
      </c>
      <c r="G597" s="216" t="s">
        <v>881</v>
      </c>
      <c r="H597" s="216" t="s">
        <v>897</v>
      </c>
      <c r="I597" s="216"/>
      <c r="J597" s="3"/>
      <c r="K597" s="1"/>
      <c r="L597" s="1"/>
      <c r="M597" s="1"/>
      <c r="N597" s="1"/>
      <c r="O597" s="1"/>
      <c r="P597" s="1"/>
      <c r="Q597" s="1">
        <f t="shared" si="42"/>
        <v>0</v>
      </c>
      <c r="R597" s="16">
        <f t="shared" si="44"/>
        <v>0.5</v>
      </c>
      <c r="S597" s="18">
        <f t="shared" si="43"/>
        <v>0</v>
      </c>
      <c r="T597" s="18">
        <f t="shared" si="45"/>
        <v>86</v>
      </c>
      <c r="U597" s="1"/>
      <c r="V597" s="1"/>
      <c r="W597" s="1"/>
      <c r="X597" s="1"/>
      <c r="Y597" s="5"/>
    </row>
    <row r="598" spans="1:25" ht="15" customHeight="1" x14ac:dyDescent="0.2">
      <c r="A598" s="1">
        <v>601</v>
      </c>
      <c r="B598" s="22" t="s">
        <v>228</v>
      </c>
      <c r="C598" s="2"/>
      <c r="D598" s="2"/>
      <c r="E598" s="2"/>
      <c r="F598" s="215" t="s">
        <v>896</v>
      </c>
      <c r="G598" s="216" t="s">
        <v>881</v>
      </c>
      <c r="H598" s="216" t="s">
        <v>897</v>
      </c>
      <c r="I598" s="216"/>
      <c r="J598" s="3"/>
      <c r="K598" s="1"/>
      <c r="L598" s="1"/>
      <c r="M598" s="1"/>
      <c r="N598" s="1"/>
      <c r="O598" s="1"/>
      <c r="P598" s="1"/>
      <c r="Q598" s="1">
        <f t="shared" si="42"/>
        <v>0</v>
      </c>
      <c r="R598" s="16">
        <f t="shared" si="44"/>
        <v>0.5</v>
      </c>
      <c r="S598" s="18">
        <f t="shared" si="43"/>
        <v>0</v>
      </c>
      <c r="T598" s="18">
        <f t="shared" si="45"/>
        <v>86</v>
      </c>
      <c r="U598" s="1"/>
      <c r="V598" s="1"/>
      <c r="W598" s="1"/>
      <c r="X598" s="1"/>
      <c r="Y598" s="5"/>
    </row>
    <row r="599" spans="1:25" ht="15" customHeight="1" x14ac:dyDescent="0.2">
      <c r="A599" s="1">
        <v>602</v>
      </c>
      <c r="B599" s="22" t="s">
        <v>229</v>
      </c>
      <c r="C599" s="2"/>
      <c r="D599" s="2"/>
      <c r="E599" s="2"/>
      <c r="F599" s="215" t="s">
        <v>896</v>
      </c>
      <c r="G599" s="216" t="s">
        <v>881</v>
      </c>
      <c r="H599" s="216" t="s">
        <v>897</v>
      </c>
      <c r="I599" s="216"/>
      <c r="J599" s="3"/>
      <c r="K599" s="1"/>
      <c r="L599" s="1"/>
      <c r="M599" s="1"/>
      <c r="N599" s="1"/>
      <c r="O599" s="1"/>
      <c r="P599" s="1"/>
      <c r="Q599" s="1">
        <f t="shared" si="42"/>
        <v>0</v>
      </c>
      <c r="R599" s="16">
        <f t="shared" si="44"/>
        <v>0.5</v>
      </c>
      <c r="S599" s="18">
        <f t="shared" si="43"/>
        <v>0</v>
      </c>
      <c r="T599" s="18">
        <f t="shared" si="45"/>
        <v>86</v>
      </c>
      <c r="U599" s="1"/>
      <c r="V599" s="1"/>
      <c r="W599" s="1"/>
      <c r="X599" s="1"/>
      <c r="Y599" s="5"/>
    </row>
    <row r="600" spans="1:25" ht="15" customHeight="1" x14ac:dyDescent="0.2">
      <c r="A600" s="1">
        <v>603</v>
      </c>
      <c r="B600" s="22" t="s">
        <v>230</v>
      </c>
      <c r="C600" s="2"/>
      <c r="D600" s="2"/>
      <c r="E600" s="2"/>
      <c r="F600" s="215" t="s">
        <v>896</v>
      </c>
      <c r="G600" s="216" t="s">
        <v>881</v>
      </c>
      <c r="H600" s="216" t="s">
        <v>897</v>
      </c>
      <c r="I600" s="216"/>
      <c r="J600" s="3"/>
      <c r="K600" s="1"/>
      <c r="L600" s="1"/>
      <c r="M600" s="1"/>
      <c r="N600" s="1"/>
      <c r="O600" s="1"/>
      <c r="P600" s="1"/>
      <c r="Q600" s="1">
        <f t="shared" si="42"/>
        <v>0</v>
      </c>
      <c r="R600" s="16">
        <f t="shared" si="44"/>
        <v>0.5</v>
      </c>
      <c r="S600" s="18">
        <f t="shared" si="43"/>
        <v>0</v>
      </c>
      <c r="T600" s="18">
        <f t="shared" si="45"/>
        <v>86</v>
      </c>
      <c r="U600" s="1"/>
      <c r="V600" s="1"/>
      <c r="W600" s="1"/>
      <c r="X600" s="1"/>
      <c r="Y600" s="5"/>
    </row>
    <row r="601" spans="1:25" ht="15" customHeight="1" x14ac:dyDescent="0.2">
      <c r="A601" s="1">
        <v>604</v>
      </c>
      <c r="B601" s="22" t="s">
        <v>231</v>
      </c>
      <c r="C601" s="2"/>
      <c r="D601" s="2"/>
      <c r="E601" s="2"/>
      <c r="F601" s="215" t="s">
        <v>896</v>
      </c>
      <c r="G601" s="216" t="s">
        <v>881</v>
      </c>
      <c r="H601" s="216" t="s">
        <v>897</v>
      </c>
      <c r="I601" s="216"/>
      <c r="J601" s="3"/>
      <c r="K601" s="1"/>
      <c r="L601" s="1"/>
      <c r="M601" s="1"/>
      <c r="N601" s="1"/>
      <c r="O601" s="1"/>
      <c r="P601" s="1"/>
      <c r="Q601" s="1">
        <f t="shared" si="42"/>
        <v>0</v>
      </c>
      <c r="R601" s="16">
        <f t="shared" si="44"/>
        <v>0.5</v>
      </c>
      <c r="S601" s="18">
        <f t="shared" si="43"/>
        <v>0</v>
      </c>
      <c r="T601" s="18">
        <f t="shared" si="45"/>
        <v>86</v>
      </c>
      <c r="U601" s="1"/>
      <c r="V601" s="1"/>
      <c r="W601" s="1"/>
      <c r="X601" s="1"/>
      <c r="Y601" s="5"/>
    </row>
    <row r="602" spans="1:25" ht="15" customHeight="1" x14ac:dyDescent="0.2">
      <c r="A602" s="1">
        <v>605</v>
      </c>
      <c r="B602" s="22" t="s">
        <v>232</v>
      </c>
      <c r="C602" s="2"/>
      <c r="D602" s="2"/>
      <c r="E602" s="2"/>
      <c r="F602" s="215" t="s">
        <v>896</v>
      </c>
      <c r="G602" s="216" t="s">
        <v>881</v>
      </c>
      <c r="H602" s="216" t="s">
        <v>897</v>
      </c>
      <c r="I602" s="216"/>
      <c r="J602" s="3"/>
      <c r="K602" s="1"/>
      <c r="L602" s="1"/>
      <c r="M602" s="1"/>
      <c r="N602" s="1"/>
      <c r="O602" s="1"/>
      <c r="P602" s="1"/>
      <c r="Q602" s="1">
        <f t="shared" si="42"/>
        <v>0</v>
      </c>
      <c r="R602" s="16">
        <f t="shared" si="44"/>
        <v>0.5</v>
      </c>
      <c r="S602" s="18">
        <f t="shared" si="43"/>
        <v>0</v>
      </c>
      <c r="T602" s="18">
        <f t="shared" si="45"/>
        <v>86</v>
      </c>
      <c r="U602" s="1"/>
      <c r="V602" s="1"/>
      <c r="W602" s="1"/>
      <c r="X602" s="1"/>
      <c r="Y602" s="5"/>
    </row>
    <row r="603" spans="1:25" ht="15" customHeight="1" x14ac:dyDescent="0.2">
      <c r="A603" s="1">
        <v>606</v>
      </c>
      <c r="B603" s="22" t="s">
        <v>233</v>
      </c>
      <c r="C603" s="2"/>
      <c r="D603" s="2"/>
      <c r="E603" s="2"/>
      <c r="F603" s="215" t="s">
        <v>896</v>
      </c>
      <c r="G603" s="216" t="s">
        <v>881</v>
      </c>
      <c r="H603" s="216" t="s">
        <v>897</v>
      </c>
      <c r="I603" s="216"/>
      <c r="J603" s="3"/>
      <c r="K603" s="1"/>
      <c r="L603" s="1"/>
      <c r="M603" s="1"/>
      <c r="N603" s="1"/>
      <c r="O603" s="1"/>
      <c r="P603" s="1"/>
      <c r="Q603" s="1">
        <f t="shared" si="42"/>
        <v>0</v>
      </c>
      <c r="R603" s="16">
        <f t="shared" si="44"/>
        <v>0.5</v>
      </c>
      <c r="S603" s="18">
        <f t="shared" si="43"/>
        <v>0</v>
      </c>
      <c r="T603" s="18">
        <f t="shared" si="45"/>
        <v>86</v>
      </c>
      <c r="U603" s="1"/>
      <c r="V603" s="1"/>
      <c r="W603" s="1"/>
      <c r="X603" s="1"/>
      <c r="Y603" s="5"/>
    </row>
    <row r="604" spans="1:25" ht="15" customHeight="1" x14ac:dyDescent="0.2">
      <c r="A604" s="1">
        <v>607</v>
      </c>
      <c r="B604" s="22" t="s">
        <v>234</v>
      </c>
      <c r="C604" s="2"/>
      <c r="D604" s="2"/>
      <c r="E604" s="2"/>
      <c r="F604" s="215" t="s">
        <v>896</v>
      </c>
      <c r="G604" s="216" t="s">
        <v>881</v>
      </c>
      <c r="H604" s="216" t="s">
        <v>897</v>
      </c>
      <c r="I604" s="216"/>
      <c r="J604" s="3"/>
      <c r="K604" s="1"/>
      <c r="L604" s="1"/>
      <c r="M604" s="1"/>
      <c r="N604" s="1"/>
      <c r="O604" s="1"/>
      <c r="P604" s="1"/>
      <c r="Q604" s="1">
        <f t="shared" si="42"/>
        <v>0</v>
      </c>
      <c r="R604" s="16">
        <f t="shared" si="44"/>
        <v>0.5</v>
      </c>
      <c r="S604" s="18">
        <f t="shared" si="43"/>
        <v>0</v>
      </c>
      <c r="T604" s="18">
        <f t="shared" si="45"/>
        <v>86</v>
      </c>
      <c r="U604" s="1"/>
      <c r="V604" s="1"/>
      <c r="W604" s="1"/>
      <c r="X604" s="1"/>
      <c r="Y604" s="5"/>
    </row>
    <row r="605" spans="1:25" ht="15" customHeight="1" x14ac:dyDescent="0.2">
      <c r="A605" s="1">
        <v>608</v>
      </c>
      <c r="B605" s="22" t="s">
        <v>235</v>
      </c>
      <c r="C605" s="2"/>
      <c r="D605" s="2"/>
      <c r="E605" s="2"/>
      <c r="F605" s="215" t="s">
        <v>896</v>
      </c>
      <c r="G605" s="216" t="s">
        <v>881</v>
      </c>
      <c r="H605" s="216" t="s">
        <v>897</v>
      </c>
      <c r="I605" s="216"/>
      <c r="J605" s="3"/>
      <c r="K605" s="1"/>
      <c r="L605" s="1"/>
      <c r="M605" s="1"/>
      <c r="N605" s="1"/>
      <c r="O605" s="1"/>
      <c r="P605" s="1"/>
      <c r="Q605" s="1">
        <f t="shared" si="42"/>
        <v>0</v>
      </c>
      <c r="R605" s="16">
        <f t="shared" si="44"/>
        <v>0.5</v>
      </c>
      <c r="S605" s="18">
        <f t="shared" si="43"/>
        <v>0</v>
      </c>
      <c r="T605" s="18">
        <f t="shared" si="45"/>
        <v>86</v>
      </c>
      <c r="U605" s="1"/>
      <c r="V605" s="1"/>
      <c r="W605" s="1"/>
      <c r="X605" s="1"/>
      <c r="Y605" s="5"/>
    </row>
    <row r="606" spans="1:25" ht="15" customHeight="1" x14ac:dyDescent="0.2">
      <c r="A606" s="1">
        <v>609</v>
      </c>
      <c r="B606" s="22" t="s">
        <v>236</v>
      </c>
      <c r="C606" s="2"/>
      <c r="D606" s="2"/>
      <c r="E606" s="2"/>
      <c r="F606" s="215" t="s">
        <v>896</v>
      </c>
      <c r="G606" s="216" t="s">
        <v>881</v>
      </c>
      <c r="H606" s="216" t="s">
        <v>897</v>
      </c>
      <c r="I606" s="216"/>
      <c r="J606" s="3"/>
      <c r="K606" s="1"/>
      <c r="L606" s="1"/>
      <c r="M606" s="1"/>
      <c r="N606" s="1"/>
      <c r="O606" s="1"/>
      <c r="P606" s="1"/>
      <c r="Q606" s="1">
        <f t="shared" si="42"/>
        <v>0</v>
      </c>
      <c r="R606" s="16">
        <f t="shared" si="44"/>
        <v>0.5</v>
      </c>
      <c r="S606" s="18">
        <f t="shared" si="43"/>
        <v>0</v>
      </c>
      <c r="T606" s="18">
        <f t="shared" si="45"/>
        <v>86</v>
      </c>
      <c r="U606" s="1"/>
      <c r="V606" s="1"/>
      <c r="W606" s="1"/>
      <c r="X606" s="1"/>
      <c r="Y606" s="5"/>
    </row>
    <row r="607" spans="1:25" ht="15" customHeight="1" x14ac:dyDescent="0.2">
      <c r="A607" s="1">
        <v>610</v>
      </c>
      <c r="B607" s="22" t="s">
        <v>237</v>
      </c>
      <c r="C607" s="2"/>
      <c r="D607" s="2"/>
      <c r="E607" s="2"/>
      <c r="F607" s="215" t="s">
        <v>896</v>
      </c>
      <c r="G607" s="216" t="s">
        <v>881</v>
      </c>
      <c r="H607" s="216" t="s">
        <v>897</v>
      </c>
      <c r="I607" s="216"/>
      <c r="J607" s="3"/>
      <c r="K607" s="1"/>
      <c r="L607" s="1"/>
      <c r="M607" s="1"/>
      <c r="N607" s="1"/>
      <c r="O607" s="1"/>
      <c r="P607" s="1"/>
      <c r="Q607" s="1">
        <f t="shared" si="42"/>
        <v>0</v>
      </c>
      <c r="R607" s="16">
        <f t="shared" si="44"/>
        <v>0.5</v>
      </c>
      <c r="S607" s="18">
        <f t="shared" si="43"/>
        <v>0</v>
      </c>
      <c r="T607" s="18">
        <f t="shared" si="45"/>
        <v>86</v>
      </c>
      <c r="U607" s="1"/>
      <c r="V607" s="1"/>
      <c r="W607" s="1"/>
      <c r="X607" s="1"/>
      <c r="Y607" s="5"/>
    </row>
    <row r="608" spans="1:25" ht="15" customHeight="1" x14ac:dyDescent="0.2">
      <c r="A608" s="1">
        <v>611</v>
      </c>
      <c r="B608" s="22" t="s">
        <v>238</v>
      </c>
      <c r="C608" s="2"/>
      <c r="D608" s="2"/>
      <c r="E608" s="2"/>
      <c r="F608" s="215" t="s">
        <v>896</v>
      </c>
      <c r="G608" s="216" t="s">
        <v>881</v>
      </c>
      <c r="H608" s="216" t="s">
        <v>897</v>
      </c>
      <c r="I608" s="216"/>
      <c r="J608" s="3"/>
      <c r="K608" s="1"/>
      <c r="L608" s="1"/>
      <c r="M608" s="1"/>
      <c r="N608" s="1"/>
      <c r="O608" s="1"/>
      <c r="P608" s="1"/>
      <c r="Q608" s="1">
        <f t="shared" si="42"/>
        <v>0</v>
      </c>
      <c r="R608" s="16">
        <f t="shared" si="44"/>
        <v>0.5</v>
      </c>
      <c r="S608" s="18">
        <f t="shared" si="43"/>
        <v>0</v>
      </c>
      <c r="T608" s="18">
        <f t="shared" si="45"/>
        <v>86</v>
      </c>
      <c r="U608" s="1"/>
      <c r="V608" s="1"/>
      <c r="W608" s="1"/>
      <c r="X608" s="1"/>
      <c r="Y608" s="5"/>
    </row>
    <row r="609" spans="1:25" ht="15" customHeight="1" x14ac:dyDescent="0.2">
      <c r="A609" s="1">
        <v>612</v>
      </c>
      <c r="B609" s="22" t="s">
        <v>239</v>
      </c>
      <c r="C609" s="2"/>
      <c r="D609" s="2"/>
      <c r="E609" s="2"/>
      <c r="F609" s="215" t="s">
        <v>896</v>
      </c>
      <c r="G609" s="216" t="s">
        <v>881</v>
      </c>
      <c r="H609" s="216" t="s">
        <v>897</v>
      </c>
      <c r="I609" s="216"/>
      <c r="J609" s="3"/>
      <c r="K609" s="1"/>
      <c r="L609" s="1"/>
      <c r="M609" s="1"/>
      <c r="N609" s="1"/>
      <c r="O609" s="1"/>
      <c r="P609" s="1"/>
      <c r="Q609" s="1">
        <f t="shared" si="42"/>
        <v>0</v>
      </c>
      <c r="R609" s="16">
        <f t="shared" si="44"/>
        <v>0.5</v>
      </c>
      <c r="S609" s="18">
        <f t="shared" si="43"/>
        <v>0</v>
      </c>
      <c r="T609" s="18">
        <f t="shared" si="45"/>
        <v>86</v>
      </c>
      <c r="U609" s="1"/>
      <c r="V609" s="1"/>
      <c r="W609" s="1"/>
      <c r="X609" s="1"/>
      <c r="Y609" s="5"/>
    </row>
    <row r="610" spans="1:25" ht="15" customHeight="1" x14ac:dyDescent="0.2">
      <c r="A610" s="1">
        <v>613</v>
      </c>
      <c r="B610" s="22" t="s">
        <v>240</v>
      </c>
      <c r="C610" s="2"/>
      <c r="D610" s="2"/>
      <c r="E610" s="2"/>
      <c r="F610" s="215" t="s">
        <v>896</v>
      </c>
      <c r="G610" s="216" t="s">
        <v>881</v>
      </c>
      <c r="H610" s="216" t="s">
        <v>897</v>
      </c>
      <c r="I610" s="216"/>
      <c r="J610" s="3"/>
      <c r="K610" s="1"/>
      <c r="L610" s="1"/>
      <c r="M610" s="1"/>
      <c r="N610" s="1"/>
      <c r="O610" s="1"/>
      <c r="P610" s="1"/>
      <c r="Q610" s="1">
        <f t="shared" si="42"/>
        <v>0</v>
      </c>
      <c r="R610" s="16">
        <f t="shared" si="44"/>
        <v>0.5</v>
      </c>
      <c r="S610" s="18">
        <f t="shared" si="43"/>
        <v>0</v>
      </c>
      <c r="T610" s="18">
        <f t="shared" si="45"/>
        <v>86</v>
      </c>
      <c r="U610" s="1"/>
      <c r="V610" s="1"/>
      <c r="W610" s="1"/>
      <c r="X610" s="1"/>
      <c r="Y610" s="5"/>
    </row>
    <row r="611" spans="1:25" ht="15" customHeight="1" x14ac:dyDescent="0.2">
      <c r="A611" s="1">
        <v>614</v>
      </c>
      <c r="B611" s="22" t="s">
        <v>241</v>
      </c>
      <c r="C611" s="2"/>
      <c r="D611" s="2"/>
      <c r="E611" s="2"/>
      <c r="F611" s="215" t="s">
        <v>896</v>
      </c>
      <c r="G611" s="216" t="s">
        <v>881</v>
      </c>
      <c r="H611" s="216" t="s">
        <v>897</v>
      </c>
      <c r="I611" s="216"/>
      <c r="J611" s="3"/>
      <c r="K611" s="1"/>
      <c r="L611" s="1"/>
      <c r="M611" s="1"/>
      <c r="N611" s="1"/>
      <c r="O611" s="1"/>
      <c r="P611" s="1"/>
      <c r="Q611" s="1">
        <f t="shared" si="42"/>
        <v>0</v>
      </c>
      <c r="R611" s="16">
        <f t="shared" si="44"/>
        <v>0.5</v>
      </c>
      <c r="S611" s="18">
        <f t="shared" si="43"/>
        <v>0</v>
      </c>
      <c r="T611" s="18">
        <f t="shared" si="45"/>
        <v>86</v>
      </c>
      <c r="U611" s="1"/>
      <c r="V611" s="1"/>
      <c r="W611" s="1"/>
      <c r="X611" s="1"/>
      <c r="Y611" s="5"/>
    </row>
    <row r="612" spans="1:25" ht="15" customHeight="1" x14ac:dyDescent="0.2">
      <c r="A612" s="1">
        <v>615</v>
      </c>
      <c r="B612" s="22" t="s">
        <v>242</v>
      </c>
      <c r="C612" s="2"/>
      <c r="D612" s="2"/>
      <c r="E612" s="2"/>
      <c r="F612" s="215" t="s">
        <v>896</v>
      </c>
      <c r="G612" s="216" t="s">
        <v>881</v>
      </c>
      <c r="H612" s="216" t="s">
        <v>897</v>
      </c>
      <c r="I612" s="216"/>
      <c r="J612" s="3"/>
      <c r="K612" s="1"/>
      <c r="L612" s="1"/>
      <c r="M612" s="1"/>
      <c r="N612" s="1"/>
      <c r="O612" s="1"/>
      <c r="P612" s="1"/>
      <c r="Q612" s="1">
        <f t="shared" si="42"/>
        <v>0</v>
      </c>
      <c r="R612" s="16">
        <f t="shared" si="44"/>
        <v>0.5</v>
      </c>
      <c r="S612" s="18">
        <f t="shared" si="43"/>
        <v>0</v>
      </c>
      <c r="T612" s="18">
        <f t="shared" si="45"/>
        <v>86</v>
      </c>
      <c r="U612" s="1"/>
      <c r="V612" s="1"/>
      <c r="W612" s="1"/>
      <c r="X612" s="1"/>
      <c r="Y612" s="5"/>
    </row>
    <row r="613" spans="1:25" ht="15" customHeight="1" x14ac:dyDescent="0.2">
      <c r="A613" s="1">
        <v>616</v>
      </c>
      <c r="B613" s="22" t="s">
        <v>243</v>
      </c>
      <c r="C613" s="2"/>
      <c r="D613" s="2"/>
      <c r="E613" s="2"/>
      <c r="F613" s="215" t="s">
        <v>896</v>
      </c>
      <c r="G613" s="216" t="s">
        <v>881</v>
      </c>
      <c r="H613" s="216" t="s">
        <v>897</v>
      </c>
      <c r="I613" s="216"/>
      <c r="J613" s="3"/>
      <c r="K613" s="1"/>
      <c r="L613" s="1"/>
      <c r="M613" s="1"/>
      <c r="N613" s="1"/>
      <c r="O613" s="1"/>
      <c r="P613" s="1"/>
      <c r="Q613" s="1">
        <f t="shared" si="42"/>
        <v>0</v>
      </c>
      <c r="R613" s="16">
        <f t="shared" si="44"/>
        <v>0.5</v>
      </c>
      <c r="S613" s="18">
        <f t="shared" si="43"/>
        <v>0</v>
      </c>
      <c r="T613" s="18">
        <f t="shared" si="45"/>
        <v>86</v>
      </c>
      <c r="U613" s="1"/>
      <c r="V613" s="1"/>
      <c r="W613" s="1"/>
      <c r="X613" s="1"/>
      <c r="Y613" s="5"/>
    </row>
    <row r="614" spans="1:25" ht="15" customHeight="1" x14ac:dyDescent="0.2">
      <c r="A614" s="1">
        <v>617</v>
      </c>
      <c r="B614" s="22" t="s">
        <v>244</v>
      </c>
      <c r="C614" s="2"/>
      <c r="D614" s="2"/>
      <c r="E614" s="2"/>
      <c r="F614" s="215" t="s">
        <v>896</v>
      </c>
      <c r="G614" s="216" t="s">
        <v>881</v>
      </c>
      <c r="H614" s="216" t="s">
        <v>897</v>
      </c>
      <c r="I614" s="216"/>
      <c r="J614" s="3"/>
      <c r="K614" s="1"/>
      <c r="L614" s="1"/>
      <c r="M614" s="1"/>
      <c r="N614" s="1"/>
      <c r="O614" s="1"/>
      <c r="P614" s="1"/>
      <c r="Q614" s="1">
        <f t="shared" si="42"/>
        <v>0</v>
      </c>
      <c r="R614" s="16">
        <f t="shared" si="44"/>
        <v>0.5</v>
      </c>
      <c r="S614" s="18">
        <f t="shared" si="43"/>
        <v>0</v>
      </c>
      <c r="T614" s="18">
        <f t="shared" si="45"/>
        <v>86</v>
      </c>
      <c r="U614" s="1"/>
      <c r="V614" s="1"/>
      <c r="W614" s="1"/>
      <c r="X614" s="1"/>
      <c r="Y614" s="5"/>
    </row>
    <row r="615" spans="1:25" ht="15" customHeight="1" x14ac:dyDescent="0.2">
      <c r="A615" s="1">
        <v>618</v>
      </c>
      <c r="B615" s="22" t="s">
        <v>245</v>
      </c>
      <c r="C615" s="2"/>
      <c r="D615" s="2"/>
      <c r="E615" s="2"/>
      <c r="F615" s="215" t="s">
        <v>896</v>
      </c>
      <c r="G615" s="216" t="s">
        <v>881</v>
      </c>
      <c r="H615" s="216" t="s">
        <v>897</v>
      </c>
      <c r="I615" s="216"/>
      <c r="J615" s="3"/>
      <c r="K615" s="1"/>
      <c r="L615" s="1"/>
      <c r="M615" s="1"/>
      <c r="N615" s="1"/>
      <c r="O615" s="1"/>
      <c r="P615" s="1"/>
      <c r="Q615" s="1">
        <f t="shared" si="42"/>
        <v>0</v>
      </c>
      <c r="R615" s="16">
        <f t="shared" si="44"/>
        <v>0.5</v>
      </c>
      <c r="S615" s="18">
        <f t="shared" si="43"/>
        <v>0</v>
      </c>
      <c r="T615" s="18">
        <f t="shared" si="45"/>
        <v>86</v>
      </c>
      <c r="U615" s="1"/>
      <c r="V615" s="1"/>
      <c r="W615" s="1"/>
      <c r="X615" s="1"/>
      <c r="Y615" s="5"/>
    </row>
    <row r="616" spans="1:25" ht="15" customHeight="1" x14ac:dyDescent="0.2">
      <c r="A616" s="1">
        <v>619</v>
      </c>
      <c r="B616" s="22" t="s">
        <v>246</v>
      </c>
      <c r="C616" s="2"/>
      <c r="D616" s="2"/>
      <c r="E616" s="2"/>
      <c r="F616" s="215" t="s">
        <v>896</v>
      </c>
      <c r="G616" s="216" t="s">
        <v>881</v>
      </c>
      <c r="H616" s="216" t="s">
        <v>897</v>
      </c>
      <c r="I616" s="216"/>
      <c r="J616" s="3"/>
      <c r="K616" s="1"/>
      <c r="L616" s="1"/>
      <c r="M616" s="1"/>
      <c r="N616" s="1"/>
      <c r="O616" s="1"/>
      <c r="P616" s="1"/>
      <c r="Q616" s="1">
        <f t="shared" si="42"/>
        <v>0</v>
      </c>
      <c r="R616" s="16">
        <f t="shared" si="44"/>
        <v>0.5</v>
      </c>
      <c r="S616" s="18">
        <f t="shared" si="43"/>
        <v>0</v>
      </c>
      <c r="T616" s="18">
        <f t="shared" si="45"/>
        <v>86</v>
      </c>
      <c r="U616" s="1"/>
      <c r="V616" s="1"/>
      <c r="W616" s="1"/>
      <c r="X616" s="1"/>
      <c r="Y616" s="5"/>
    </row>
    <row r="617" spans="1:25" ht="15" customHeight="1" x14ac:dyDescent="0.2">
      <c r="A617" s="1">
        <v>620</v>
      </c>
      <c r="B617" s="22" t="s">
        <v>247</v>
      </c>
      <c r="C617" s="2"/>
      <c r="D617" s="2"/>
      <c r="E617" s="2"/>
      <c r="F617" s="215" t="s">
        <v>896</v>
      </c>
      <c r="G617" s="216" t="s">
        <v>881</v>
      </c>
      <c r="H617" s="216" t="s">
        <v>897</v>
      </c>
      <c r="I617" s="216"/>
      <c r="J617" s="3"/>
      <c r="K617" s="1"/>
      <c r="L617" s="1"/>
      <c r="M617" s="1"/>
      <c r="N617" s="1"/>
      <c r="O617" s="1"/>
      <c r="P617" s="1"/>
      <c r="Q617" s="1">
        <f t="shared" si="42"/>
        <v>0</v>
      </c>
      <c r="R617" s="16">
        <f t="shared" si="44"/>
        <v>0.5</v>
      </c>
      <c r="S617" s="18">
        <f t="shared" si="43"/>
        <v>0</v>
      </c>
      <c r="T617" s="18">
        <f t="shared" si="45"/>
        <v>86</v>
      </c>
      <c r="U617" s="1"/>
      <c r="V617" s="1"/>
      <c r="W617" s="1"/>
      <c r="X617" s="1"/>
      <c r="Y617" s="5"/>
    </row>
    <row r="618" spans="1:25" ht="15" customHeight="1" x14ac:dyDescent="0.2">
      <c r="A618" s="1">
        <v>621</v>
      </c>
      <c r="B618" s="22" t="s">
        <v>248</v>
      </c>
      <c r="C618" s="2"/>
      <c r="D618" s="2"/>
      <c r="E618" s="2"/>
      <c r="F618" s="215" t="s">
        <v>896</v>
      </c>
      <c r="G618" s="216" t="s">
        <v>881</v>
      </c>
      <c r="H618" s="216" t="s">
        <v>897</v>
      </c>
      <c r="I618" s="216"/>
      <c r="J618" s="3"/>
      <c r="K618" s="1"/>
      <c r="L618" s="1"/>
      <c r="M618" s="1"/>
      <c r="N618" s="1"/>
      <c r="O618" s="1"/>
      <c r="P618" s="1"/>
      <c r="Q618" s="1">
        <f t="shared" si="42"/>
        <v>0</v>
      </c>
      <c r="R618" s="16">
        <f t="shared" si="44"/>
        <v>0.5</v>
      </c>
      <c r="S618" s="18">
        <f t="shared" si="43"/>
        <v>0</v>
      </c>
      <c r="T618" s="18">
        <f t="shared" si="45"/>
        <v>86</v>
      </c>
      <c r="U618" s="1"/>
      <c r="V618" s="1"/>
      <c r="W618" s="1"/>
      <c r="X618" s="1"/>
      <c r="Y618" s="5"/>
    </row>
    <row r="619" spans="1:25" ht="15" customHeight="1" x14ac:dyDescent="0.2">
      <c r="A619" s="1">
        <v>622</v>
      </c>
      <c r="B619" s="22" t="s">
        <v>249</v>
      </c>
      <c r="C619" s="2"/>
      <c r="D619" s="2"/>
      <c r="E619" s="2"/>
      <c r="F619" s="215" t="s">
        <v>896</v>
      </c>
      <c r="G619" s="216" t="s">
        <v>881</v>
      </c>
      <c r="H619" s="216" t="s">
        <v>897</v>
      </c>
      <c r="I619" s="216"/>
      <c r="J619" s="3"/>
      <c r="K619" s="1"/>
      <c r="L619" s="1"/>
      <c r="M619" s="1"/>
      <c r="N619" s="1"/>
      <c r="O619" s="1"/>
      <c r="P619" s="1"/>
      <c r="Q619" s="1">
        <f t="shared" si="42"/>
        <v>0</v>
      </c>
      <c r="R619" s="16">
        <f t="shared" si="44"/>
        <v>0.5</v>
      </c>
      <c r="S619" s="18">
        <f t="shared" si="43"/>
        <v>0</v>
      </c>
      <c r="T619" s="18">
        <f t="shared" si="45"/>
        <v>86</v>
      </c>
      <c r="U619" s="1"/>
      <c r="V619" s="1"/>
      <c r="W619" s="1"/>
      <c r="X619" s="1"/>
      <c r="Y619" s="5"/>
    </row>
    <row r="620" spans="1:25" ht="15" customHeight="1" x14ac:dyDescent="0.2">
      <c r="A620" s="1">
        <v>623</v>
      </c>
      <c r="B620" s="22" t="s">
        <v>250</v>
      </c>
      <c r="C620" s="2"/>
      <c r="D620" s="2"/>
      <c r="E620" s="2"/>
      <c r="F620" s="215" t="s">
        <v>896</v>
      </c>
      <c r="G620" s="216" t="s">
        <v>881</v>
      </c>
      <c r="H620" s="216" t="s">
        <v>897</v>
      </c>
      <c r="I620" s="216"/>
      <c r="J620" s="3"/>
      <c r="K620" s="1"/>
      <c r="L620" s="1"/>
      <c r="M620" s="1"/>
      <c r="N620" s="1"/>
      <c r="O620" s="1"/>
      <c r="P620" s="1"/>
      <c r="Q620" s="1">
        <f t="shared" si="42"/>
        <v>0</v>
      </c>
      <c r="R620" s="16">
        <f t="shared" si="44"/>
        <v>0.5</v>
      </c>
      <c r="S620" s="18">
        <f t="shared" si="43"/>
        <v>0</v>
      </c>
      <c r="T620" s="18">
        <f t="shared" si="45"/>
        <v>86</v>
      </c>
      <c r="U620" s="1"/>
      <c r="V620" s="1"/>
      <c r="W620" s="1"/>
      <c r="X620" s="1"/>
      <c r="Y620" s="5"/>
    </row>
    <row r="621" spans="1:25" ht="15" customHeight="1" x14ac:dyDescent="0.2">
      <c r="A621" s="1">
        <v>624</v>
      </c>
      <c r="B621" s="22" t="s">
        <v>251</v>
      </c>
      <c r="C621" s="2"/>
      <c r="D621" s="2"/>
      <c r="E621" s="2"/>
      <c r="F621" s="215" t="s">
        <v>896</v>
      </c>
      <c r="G621" s="216" t="s">
        <v>881</v>
      </c>
      <c r="H621" s="216" t="s">
        <v>897</v>
      </c>
      <c r="I621" s="216"/>
      <c r="J621" s="3"/>
      <c r="K621" s="1"/>
      <c r="L621" s="1"/>
      <c r="M621" s="1"/>
      <c r="N621" s="1"/>
      <c r="O621" s="1"/>
      <c r="P621" s="1"/>
      <c r="Q621" s="1">
        <f t="shared" si="42"/>
        <v>0</v>
      </c>
      <c r="R621" s="16">
        <f t="shared" si="44"/>
        <v>0.5</v>
      </c>
      <c r="S621" s="18">
        <f t="shared" si="43"/>
        <v>0</v>
      </c>
      <c r="T621" s="18">
        <f t="shared" si="45"/>
        <v>86</v>
      </c>
      <c r="U621" s="1"/>
      <c r="V621" s="1"/>
      <c r="W621" s="1"/>
      <c r="X621" s="1"/>
      <c r="Y621" s="5"/>
    </row>
    <row r="622" spans="1:25" ht="15" customHeight="1" x14ac:dyDescent="0.2">
      <c r="A622" s="1">
        <v>625</v>
      </c>
      <c r="B622" s="22" t="s">
        <v>252</v>
      </c>
      <c r="C622" s="2"/>
      <c r="D622" s="2"/>
      <c r="E622" s="2"/>
      <c r="F622" s="215" t="s">
        <v>896</v>
      </c>
      <c r="G622" s="216" t="s">
        <v>881</v>
      </c>
      <c r="H622" s="216" t="s">
        <v>897</v>
      </c>
      <c r="I622" s="216"/>
      <c r="J622" s="3"/>
      <c r="K622" s="1"/>
      <c r="L622" s="1"/>
      <c r="M622" s="1"/>
      <c r="N622" s="1"/>
      <c r="O622" s="1"/>
      <c r="P622" s="1"/>
      <c r="Q622" s="1">
        <f t="shared" si="42"/>
        <v>0</v>
      </c>
      <c r="R622" s="16">
        <f t="shared" si="44"/>
        <v>0.5</v>
      </c>
      <c r="S622" s="18">
        <f t="shared" si="43"/>
        <v>0</v>
      </c>
      <c r="T622" s="18">
        <f t="shared" si="45"/>
        <v>86</v>
      </c>
      <c r="U622" s="1"/>
      <c r="V622" s="1"/>
      <c r="W622" s="1"/>
      <c r="X622" s="1"/>
      <c r="Y622" s="5"/>
    </row>
    <row r="623" spans="1:25" ht="15" customHeight="1" x14ac:dyDescent="0.2">
      <c r="A623" s="1">
        <v>626</v>
      </c>
      <c r="B623" s="22" t="s">
        <v>253</v>
      </c>
      <c r="C623" s="2"/>
      <c r="D623" s="2"/>
      <c r="E623" s="2"/>
      <c r="F623" s="215" t="s">
        <v>896</v>
      </c>
      <c r="G623" s="216" t="s">
        <v>881</v>
      </c>
      <c r="H623" s="216" t="s">
        <v>897</v>
      </c>
      <c r="I623" s="216"/>
      <c r="J623" s="3"/>
      <c r="K623" s="1"/>
      <c r="L623" s="1"/>
      <c r="M623" s="1"/>
      <c r="N623" s="1"/>
      <c r="O623" s="1"/>
      <c r="P623" s="1"/>
      <c r="Q623" s="1">
        <f t="shared" si="42"/>
        <v>0</v>
      </c>
      <c r="R623" s="16">
        <f t="shared" si="44"/>
        <v>0.5</v>
      </c>
      <c r="S623" s="18">
        <f t="shared" si="43"/>
        <v>0</v>
      </c>
      <c r="T623" s="18">
        <f t="shared" si="45"/>
        <v>86</v>
      </c>
      <c r="U623" s="1"/>
      <c r="V623" s="1"/>
      <c r="W623" s="1"/>
      <c r="X623" s="1"/>
      <c r="Y623" s="5"/>
    </row>
    <row r="624" spans="1:25" ht="15" customHeight="1" x14ac:dyDescent="0.2">
      <c r="A624" s="1">
        <v>627</v>
      </c>
      <c r="B624" s="22" t="s">
        <v>254</v>
      </c>
      <c r="C624" s="2"/>
      <c r="D624" s="2"/>
      <c r="E624" s="2"/>
      <c r="F624" s="215" t="s">
        <v>896</v>
      </c>
      <c r="G624" s="216" t="s">
        <v>881</v>
      </c>
      <c r="H624" s="216" t="s">
        <v>897</v>
      </c>
      <c r="I624" s="216"/>
      <c r="J624" s="3"/>
      <c r="K624" s="1"/>
      <c r="L624" s="1"/>
      <c r="M624" s="1"/>
      <c r="N624" s="1"/>
      <c r="O624" s="1"/>
      <c r="P624" s="1"/>
      <c r="Q624" s="1">
        <f t="shared" si="42"/>
        <v>0</v>
      </c>
      <c r="R624" s="16">
        <f t="shared" si="44"/>
        <v>0.5</v>
      </c>
      <c r="S624" s="18">
        <f t="shared" si="43"/>
        <v>0</v>
      </c>
      <c r="T624" s="18">
        <f t="shared" si="45"/>
        <v>86</v>
      </c>
      <c r="U624" s="1"/>
      <c r="V624" s="1"/>
      <c r="W624" s="1"/>
      <c r="X624" s="1"/>
      <c r="Y624" s="5"/>
    </row>
    <row r="625" spans="1:25" ht="15" customHeight="1" x14ac:dyDescent="0.2">
      <c r="A625" s="1">
        <v>628</v>
      </c>
      <c r="B625" s="22" t="s">
        <v>255</v>
      </c>
      <c r="C625" s="2"/>
      <c r="D625" s="2"/>
      <c r="E625" s="2"/>
      <c r="F625" s="215" t="s">
        <v>896</v>
      </c>
      <c r="G625" s="216" t="s">
        <v>881</v>
      </c>
      <c r="H625" s="216" t="s">
        <v>897</v>
      </c>
      <c r="I625" s="216"/>
      <c r="J625" s="3"/>
      <c r="K625" s="1"/>
      <c r="L625" s="1"/>
      <c r="M625" s="1"/>
      <c r="N625" s="1"/>
      <c r="O625" s="1"/>
      <c r="P625" s="1"/>
      <c r="Q625" s="1">
        <f t="shared" si="42"/>
        <v>0</v>
      </c>
      <c r="R625" s="16">
        <f t="shared" si="44"/>
        <v>0.5</v>
      </c>
      <c r="S625" s="18">
        <f t="shared" si="43"/>
        <v>0</v>
      </c>
      <c r="T625" s="18">
        <f t="shared" si="45"/>
        <v>86</v>
      </c>
      <c r="U625" s="1"/>
      <c r="V625" s="1"/>
      <c r="W625" s="1"/>
      <c r="X625" s="1"/>
      <c r="Y625" s="5"/>
    </row>
    <row r="626" spans="1:25" ht="15" customHeight="1" x14ac:dyDescent="0.2">
      <c r="A626" s="1">
        <v>629</v>
      </c>
      <c r="B626" s="22" t="s">
        <v>256</v>
      </c>
      <c r="C626" s="2"/>
      <c r="D626" s="2"/>
      <c r="E626" s="2"/>
      <c r="F626" s="215" t="s">
        <v>896</v>
      </c>
      <c r="G626" s="216" t="s">
        <v>881</v>
      </c>
      <c r="H626" s="216" t="s">
        <v>897</v>
      </c>
      <c r="I626" s="216"/>
      <c r="J626" s="3"/>
      <c r="K626" s="1"/>
      <c r="L626" s="1"/>
      <c r="M626" s="1"/>
      <c r="N626" s="1"/>
      <c r="O626" s="1"/>
      <c r="P626" s="1"/>
      <c r="Q626" s="1">
        <f t="shared" si="42"/>
        <v>0</v>
      </c>
      <c r="R626" s="16">
        <f t="shared" si="44"/>
        <v>0.5</v>
      </c>
      <c r="S626" s="18">
        <f t="shared" si="43"/>
        <v>0</v>
      </c>
      <c r="T626" s="18">
        <f t="shared" si="45"/>
        <v>86</v>
      </c>
      <c r="U626" s="1"/>
      <c r="V626" s="1"/>
      <c r="W626" s="1"/>
      <c r="X626" s="1"/>
      <c r="Y626" s="5"/>
    </row>
    <row r="627" spans="1:25" ht="15" customHeight="1" x14ac:dyDescent="0.2">
      <c r="A627" s="1">
        <v>630</v>
      </c>
      <c r="B627" s="22" t="s">
        <v>257</v>
      </c>
      <c r="C627" s="2"/>
      <c r="D627" s="2"/>
      <c r="E627" s="2"/>
      <c r="F627" s="215" t="s">
        <v>896</v>
      </c>
      <c r="G627" s="216" t="s">
        <v>881</v>
      </c>
      <c r="H627" s="216" t="s">
        <v>897</v>
      </c>
      <c r="I627" s="216"/>
      <c r="J627" s="3"/>
      <c r="K627" s="1"/>
      <c r="L627" s="1"/>
      <c r="M627" s="1"/>
      <c r="N627" s="1"/>
      <c r="O627" s="1"/>
      <c r="P627" s="1"/>
      <c r="Q627" s="1">
        <f t="shared" si="42"/>
        <v>0</v>
      </c>
      <c r="R627" s="16">
        <f t="shared" si="44"/>
        <v>0.5</v>
      </c>
      <c r="S627" s="18">
        <f t="shared" si="43"/>
        <v>0</v>
      </c>
      <c r="T627" s="18">
        <f t="shared" si="45"/>
        <v>86</v>
      </c>
      <c r="U627" s="1"/>
      <c r="V627" s="1"/>
      <c r="W627" s="1"/>
      <c r="X627" s="1"/>
      <c r="Y627" s="5"/>
    </row>
    <row r="628" spans="1:25" ht="15" customHeight="1" x14ac:dyDescent="0.2">
      <c r="A628" s="1">
        <v>631</v>
      </c>
      <c r="B628" s="22" t="s">
        <v>258</v>
      </c>
      <c r="C628" s="2"/>
      <c r="D628" s="2"/>
      <c r="E628" s="2"/>
      <c r="F628" s="215" t="s">
        <v>896</v>
      </c>
      <c r="G628" s="216" t="s">
        <v>881</v>
      </c>
      <c r="H628" s="216" t="s">
        <v>897</v>
      </c>
      <c r="I628" s="216"/>
      <c r="J628" s="3"/>
      <c r="K628" s="1"/>
      <c r="L628" s="1"/>
      <c r="M628" s="1"/>
      <c r="N628" s="1"/>
      <c r="O628" s="1"/>
      <c r="P628" s="1"/>
      <c r="Q628" s="1">
        <f t="shared" si="42"/>
        <v>0</v>
      </c>
      <c r="R628" s="16">
        <f t="shared" si="44"/>
        <v>0.5</v>
      </c>
      <c r="S628" s="18">
        <f t="shared" si="43"/>
        <v>0</v>
      </c>
      <c r="T628" s="18">
        <f t="shared" si="45"/>
        <v>86</v>
      </c>
      <c r="U628" s="1"/>
      <c r="V628" s="1"/>
      <c r="W628" s="1"/>
      <c r="X628" s="1"/>
      <c r="Y628" s="5"/>
    </row>
    <row r="629" spans="1:25" ht="15" customHeight="1" x14ac:dyDescent="0.2">
      <c r="A629" s="1">
        <v>632</v>
      </c>
      <c r="B629" s="22" t="s">
        <v>259</v>
      </c>
      <c r="C629" s="2"/>
      <c r="D629" s="2"/>
      <c r="E629" s="2"/>
      <c r="F629" s="215" t="s">
        <v>896</v>
      </c>
      <c r="G629" s="216" t="s">
        <v>881</v>
      </c>
      <c r="H629" s="216" t="s">
        <v>897</v>
      </c>
      <c r="I629" s="216"/>
      <c r="J629" s="3"/>
      <c r="K629" s="1"/>
      <c r="L629" s="1"/>
      <c r="M629" s="1"/>
      <c r="N629" s="1"/>
      <c r="O629" s="1"/>
      <c r="P629" s="1"/>
      <c r="Q629" s="1">
        <f t="shared" si="42"/>
        <v>0</v>
      </c>
      <c r="R629" s="16">
        <f t="shared" si="44"/>
        <v>0.5</v>
      </c>
      <c r="S629" s="18">
        <f t="shared" si="43"/>
        <v>0</v>
      </c>
      <c r="T629" s="18">
        <f t="shared" si="45"/>
        <v>86</v>
      </c>
      <c r="U629" s="1"/>
      <c r="V629" s="1"/>
      <c r="W629" s="1"/>
      <c r="X629" s="1"/>
      <c r="Y629" s="5"/>
    </row>
    <row r="630" spans="1:25" ht="15" customHeight="1" x14ac:dyDescent="0.2">
      <c r="A630" s="1">
        <v>633</v>
      </c>
      <c r="B630" s="22" t="s">
        <v>260</v>
      </c>
      <c r="C630" s="2"/>
      <c r="D630" s="2"/>
      <c r="E630" s="2"/>
      <c r="F630" s="215" t="s">
        <v>896</v>
      </c>
      <c r="G630" s="216" t="s">
        <v>881</v>
      </c>
      <c r="H630" s="216" t="s">
        <v>897</v>
      </c>
      <c r="I630" s="216"/>
      <c r="J630" s="3"/>
      <c r="K630" s="1"/>
      <c r="L630" s="1"/>
      <c r="M630" s="1"/>
      <c r="N630" s="1"/>
      <c r="O630" s="1"/>
      <c r="P630" s="1"/>
      <c r="Q630" s="1">
        <f t="shared" si="42"/>
        <v>0</v>
      </c>
      <c r="R630" s="16">
        <f t="shared" si="44"/>
        <v>0.5</v>
      </c>
      <c r="S630" s="18">
        <f t="shared" si="43"/>
        <v>0</v>
      </c>
      <c r="T630" s="18">
        <f t="shared" si="45"/>
        <v>86</v>
      </c>
      <c r="U630" s="1"/>
      <c r="V630" s="1"/>
      <c r="W630" s="1"/>
      <c r="X630" s="1"/>
      <c r="Y630" s="5"/>
    </row>
    <row r="631" spans="1:25" ht="15" customHeight="1" x14ac:dyDescent="0.2">
      <c r="A631" s="1">
        <v>634</v>
      </c>
      <c r="B631" s="22" t="s">
        <v>261</v>
      </c>
      <c r="C631" s="2"/>
      <c r="D631" s="2"/>
      <c r="E631" s="2"/>
      <c r="F631" s="215" t="s">
        <v>896</v>
      </c>
      <c r="G631" s="216" t="s">
        <v>881</v>
      </c>
      <c r="H631" s="216" t="s">
        <v>897</v>
      </c>
      <c r="I631" s="216"/>
      <c r="J631" s="3"/>
      <c r="K631" s="1"/>
      <c r="L631" s="1"/>
      <c r="M631" s="1"/>
      <c r="N631" s="1"/>
      <c r="O631" s="1"/>
      <c r="P631" s="1"/>
      <c r="Q631" s="1">
        <f t="shared" si="42"/>
        <v>0</v>
      </c>
      <c r="R631" s="16">
        <f t="shared" si="44"/>
        <v>0.5</v>
      </c>
      <c r="S631" s="18">
        <f t="shared" si="43"/>
        <v>0</v>
      </c>
      <c r="T631" s="18">
        <f t="shared" si="45"/>
        <v>86</v>
      </c>
      <c r="U631" s="1"/>
      <c r="V631" s="1"/>
      <c r="W631" s="1"/>
      <c r="X631" s="1"/>
      <c r="Y631" s="5"/>
    </row>
    <row r="632" spans="1:25" ht="15" customHeight="1" x14ac:dyDescent="0.2">
      <c r="A632" s="1">
        <v>635</v>
      </c>
      <c r="B632" s="22" t="s">
        <v>262</v>
      </c>
      <c r="C632" s="2"/>
      <c r="D632" s="2"/>
      <c r="E632" s="2"/>
      <c r="F632" s="215" t="s">
        <v>896</v>
      </c>
      <c r="G632" s="216" t="s">
        <v>881</v>
      </c>
      <c r="H632" s="216" t="s">
        <v>897</v>
      </c>
      <c r="I632" s="216"/>
      <c r="J632" s="3"/>
      <c r="K632" s="1"/>
      <c r="L632" s="1"/>
      <c r="M632" s="1"/>
      <c r="N632" s="1"/>
      <c r="O632" s="1"/>
      <c r="P632" s="1"/>
      <c r="Q632" s="1">
        <f t="shared" si="42"/>
        <v>0</v>
      </c>
      <c r="R632" s="16">
        <f t="shared" si="44"/>
        <v>0.5</v>
      </c>
      <c r="S632" s="18">
        <f t="shared" si="43"/>
        <v>0</v>
      </c>
      <c r="T632" s="18">
        <f t="shared" si="45"/>
        <v>86</v>
      </c>
      <c r="U632" s="1"/>
      <c r="V632" s="1"/>
      <c r="W632" s="1"/>
      <c r="X632" s="1"/>
      <c r="Y632" s="5"/>
    </row>
    <row r="633" spans="1:25" ht="15" customHeight="1" x14ac:dyDescent="0.2">
      <c r="A633" s="1">
        <v>636</v>
      </c>
      <c r="B633" s="22" t="s">
        <v>263</v>
      </c>
      <c r="C633" s="2"/>
      <c r="D633" s="2"/>
      <c r="E633" s="2"/>
      <c r="F633" s="215" t="s">
        <v>896</v>
      </c>
      <c r="G633" s="216" t="s">
        <v>881</v>
      </c>
      <c r="H633" s="216" t="s">
        <v>897</v>
      </c>
      <c r="I633" s="216"/>
      <c r="J633" s="3"/>
      <c r="K633" s="1"/>
      <c r="L633" s="1"/>
      <c r="M633" s="1"/>
      <c r="N633" s="1"/>
      <c r="O633" s="1"/>
      <c r="P633" s="1"/>
      <c r="Q633" s="1">
        <f t="shared" si="42"/>
        <v>0</v>
      </c>
      <c r="R633" s="16">
        <f t="shared" si="44"/>
        <v>0.5</v>
      </c>
      <c r="S633" s="18">
        <f t="shared" si="43"/>
        <v>0</v>
      </c>
      <c r="T633" s="18">
        <f t="shared" si="45"/>
        <v>86</v>
      </c>
      <c r="U633" s="1"/>
      <c r="V633" s="1"/>
      <c r="W633" s="1"/>
      <c r="X633" s="1"/>
      <c r="Y633" s="5"/>
    </row>
    <row r="634" spans="1:25" ht="15" customHeight="1" x14ac:dyDescent="0.2">
      <c r="A634" s="1">
        <v>637</v>
      </c>
      <c r="B634" s="22" t="s">
        <v>264</v>
      </c>
      <c r="C634" s="2"/>
      <c r="D634" s="2"/>
      <c r="E634" s="2"/>
      <c r="F634" s="215" t="s">
        <v>896</v>
      </c>
      <c r="G634" s="216" t="s">
        <v>881</v>
      </c>
      <c r="H634" s="216" t="s">
        <v>897</v>
      </c>
      <c r="I634" s="216"/>
      <c r="J634" s="3"/>
      <c r="K634" s="1"/>
      <c r="L634" s="1"/>
      <c r="M634" s="1"/>
      <c r="N634" s="1"/>
      <c r="O634" s="1"/>
      <c r="P634" s="1"/>
      <c r="Q634" s="1">
        <f t="shared" si="42"/>
        <v>0</v>
      </c>
      <c r="R634" s="16">
        <f t="shared" si="44"/>
        <v>0.5</v>
      </c>
      <c r="S634" s="18">
        <f t="shared" si="43"/>
        <v>0</v>
      </c>
      <c r="T634" s="18">
        <f t="shared" si="45"/>
        <v>86</v>
      </c>
      <c r="U634" s="1"/>
      <c r="V634" s="1"/>
      <c r="W634" s="1"/>
      <c r="X634" s="1"/>
      <c r="Y634" s="5"/>
    </row>
    <row r="635" spans="1:25" ht="15" customHeight="1" x14ac:dyDescent="0.2">
      <c r="A635" s="1">
        <v>638</v>
      </c>
      <c r="B635" s="22" t="s">
        <v>265</v>
      </c>
      <c r="C635" s="2"/>
      <c r="D635" s="2"/>
      <c r="E635" s="2"/>
      <c r="F635" s="215" t="s">
        <v>896</v>
      </c>
      <c r="G635" s="216" t="s">
        <v>881</v>
      </c>
      <c r="H635" s="216" t="s">
        <v>897</v>
      </c>
      <c r="I635" s="216"/>
      <c r="J635" s="3"/>
      <c r="K635" s="1"/>
      <c r="L635" s="1"/>
      <c r="M635" s="1"/>
      <c r="N635" s="1"/>
      <c r="O635" s="1"/>
      <c r="P635" s="1"/>
      <c r="Q635" s="1">
        <f t="shared" si="42"/>
        <v>0</v>
      </c>
      <c r="R635" s="16">
        <f t="shared" si="44"/>
        <v>0.5</v>
      </c>
      <c r="S635" s="18">
        <f t="shared" si="43"/>
        <v>0</v>
      </c>
      <c r="T635" s="18">
        <f t="shared" si="45"/>
        <v>86</v>
      </c>
      <c r="U635" s="1"/>
      <c r="V635" s="1"/>
      <c r="W635" s="1"/>
      <c r="X635" s="1"/>
      <c r="Y635" s="5"/>
    </row>
    <row r="636" spans="1:25" ht="15" customHeight="1" x14ac:dyDescent="0.2">
      <c r="A636" s="1">
        <v>639</v>
      </c>
      <c r="B636" s="22" t="s">
        <v>266</v>
      </c>
      <c r="C636" s="2"/>
      <c r="D636" s="2"/>
      <c r="E636" s="2"/>
      <c r="F636" s="215" t="s">
        <v>896</v>
      </c>
      <c r="G636" s="216" t="s">
        <v>881</v>
      </c>
      <c r="H636" s="216" t="s">
        <v>897</v>
      </c>
      <c r="I636" s="216"/>
      <c r="J636" s="3"/>
      <c r="K636" s="1"/>
      <c r="L636" s="1"/>
      <c r="M636" s="1"/>
      <c r="N636" s="1"/>
      <c r="O636" s="1"/>
      <c r="P636" s="1"/>
      <c r="Q636" s="1">
        <f t="shared" si="42"/>
        <v>0</v>
      </c>
      <c r="R636" s="16">
        <f t="shared" si="44"/>
        <v>0.5</v>
      </c>
      <c r="S636" s="18">
        <f t="shared" si="43"/>
        <v>0</v>
      </c>
      <c r="T636" s="18">
        <f t="shared" si="45"/>
        <v>86</v>
      </c>
      <c r="U636" s="1"/>
      <c r="V636" s="1"/>
      <c r="W636" s="1"/>
      <c r="X636" s="1"/>
      <c r="Y636" s="5"/>
    </row>
    <row r="637" spans="1:25" ht="15" customHeight="1" x14ac:dyDescent="0.2">
      <c r="A637" s="1">
        <v>640</v>
      </c>
      <c r="B637" s="22" t="s">
        <v>267</v>
      </c>
      <c r="C637" s="2"/>
      <c r="D637" s="2"/>
      <c r="E637" s="2"/>
      <c r="F637" s="215" t="s">
        <v>896</v>
      </c>
      <c r="G637" s="216" t="s">
        <v>881</v>
      </c>
      <c r="H637" s="216" t="s">
        <v>897</v>
      </c>
      <c r="I637" s="216"/>
      <c r="J637" s="3"/>
      <c r="K637" s="1"/>
      <c r="L637" s="1"/>
      <c r="M637" s="1"/>
      <c r="N637" s="1"/>
      <c r="O637" s="1"/>
      <c r="P637" s="1"/>
      <c r="Q637" s="1">
        <f t="shared" si="42"/>
        <v>0</v>
      </c>
      <c r="R637" s="16">
        <f t="shared" si="44"/>
        <v>0.5</v>
      </c>
      <c r="S637" s="18">
        <f t="shared" si="43"/>
        <v>0</v>
      </c>
      <c r="T637" s="18">
        <f t="shared" si="45"/>
        <v>86</v>
      </c>
      <c r="U637" s="1"/>
      <c r="V637" s="1"/>
      <c r="W637" s="1"/>
      <c r="X637" s="1"/>
      <c r="Y637" s="5"/>
    </row>
    <row r="638" spans="1:25" ht="15" customHeight="1" x14ac:dyDescent="0.2">
      <c r="A638" s="1">
        <v>641</v>
      </c>
      <c r="B638" s="22" t="s">
        <v>268</v>
      </c>
      <c r="C638" s="2"/>
      <c r="D638" s="2"/>
      <c r="E638" s="2"/>
      <c r="F638" s="215" t="s">
        <v>896</v>
      </c>
      <c r="G638" s="216" t="s">
        <v>881</v>
      </c>
      <c r="H638" s="216" t="s">
        <v>897</v>
      </c>
      <c r="I638" s="216"/>
      <c r="J638" s="3"/>
      <c r="K638" s="1"/>
      <c r="L638" s="1"/>
      <c r="M638" s="1"/>
      <c r="N638" s="1"/>
      <c r="O638" s="1"/>
      <c r="P638" s="1"/>
      <c r="Q638" s="1">
        <f t="shared" si="42"/>
        <v>0</v>
      </c>
      <c r="R638" s="16">
        <f t="shared" si="44"/>
        <v>0.5</v>
      </c>
      <c r="S638" s="18">
        <f t="shared" si="43"/>
        <v>0</v>
      </c>
      <c r="T638" s="18">
        <f t="shared" si="45"/>
        <v>86</v>
      </c>
      <c r="U638" s="1"/>
      <c r="V638" s="1"/>
      <c r="W638" s="1"/>
      <c r="X638" s="1"/>
      <c r="Y638" s="5"/>
    </row>
    <row r="639" spans="1:25" ht="15" customHeight="1" x14ac:dyDescent="0.2">
      <c r="A639" s="1">
        <v>642</v>
      </c>
      <c r="B639" s="22" t="s">
        <v>269</v>
      </c>
      <c r="C639" s="2"/>
      <c r="D639" s="2"/>
      <c r="E639" s="2"/>
      <c r="F639" s="215" t="s">
        <v>896</v>
      </c>
      <c r="G639" s="216" t="s">
        <v>881</v>
      </c>
      <c r="H639" s="216" t="s">
        <v>897</v>
      </c>
      <c r="I639" s="216"/>
      <c r="J639" s="3"/>
      <c r="K639" s="1"/>
      <c r="L639" s="1"/>
      <c r="M639" s="1"/>
      <c r="N639" s="1"/>
      <c r="O639" s="1"/>
      <c r="P639" s="1"/>
      <c r="Q639" s="1">
        <f t="shared" ref="Q639:Q702" si="46">SUM(K639:P639)</f>
        <v>0</v>
      </c>
      <c r="R639" s="16">
        <f t="shared" si="44"/>
        <v>0.5</v>
      </c>
      <c r="S639" s="18">
        <f t="shared" si="43"/>
        <v>0</v>
      </c>
      <c r="T639" s="18">
        <f t="shared" si="45"/>
        <v>86</v>
      </c>
      <c r="U639" s="1"/>
      <c r="V639" s="1"/>
      <c r="W639" s="1"/>
      <c r="X639" s="1"/>
      <c r="Y639" s="5"/>
    </row>
    <row r="640" spans="1:25" ht="15" customHeight="1" x14ac:dyDescent="0.2">
      <c r="A640" s="1">
        <v>643</v>
      </c>
      <c r="B640" s="22" t="s">
        <v>270</v>
      </c>
      <c r="C640" s="2"/>
      <c r="D640" s="2"/>
      <c r="E640" s="2"/>
      <c r="F640" s="215" t="s">
        <v>896</v>
      </c>
      <c r="G640" s="216" t="s">
        <v>881</v>
      </c>
      <c r="H640" s="216" t="s">
        <v>897</v>
      </c>
      <c r="I640" s="216"/>
      <c r="J640" s="3"/>
      <c r="K640" s="1"/>
      <c r="L640" s="1"/>
      <c r="M640" s="1"/>
      <c r="N640" s="1"/>
      <c r="O640" s="1"/>
      <c r="P640" s="1"/>
      <c r="Q640" s="1">
        <f t="shared" si="46"/>
        <v>0</v>
      </c>
      <c r="R640" s="16">
        <f t="shared" si="44"/>
        <v>0.5</v>
      </c>
      <c r="S640" s="18">
        <f t="shared" si="43"/>
        <v>0</v>
      </c>
      <c r="T640" s="18">
        <f t="shared" si="45"/>
        <v>86</v>
      </c>
      <c r="U640" s="1"/>
      <c r="V640" s="1"/>
      <c r="W640" s="1"/>
      <c r="X640" s="1"/>
      <c r="Y640" s="5"/>
    </row>
    <row r="641" spans="1:25" ht="15" customHeight="1" x14ac:dyDescent="0.2">
      <c r="A641" s="1">
        <v>644</v>
      </c>
      <c r="B641" s="22" t="s">
        <v>271</v>
      </c>
      <c r="C641" s="2"/>
      <c r="D641" s="2"/>
      <c r="E641" s="2"/>
      <c r="F641" s="215" t="s">
        <v>896</v>
      </c>
      <c r="G641" s="216" t="s">
        <v>881</v>
      </c>
      <c r="H641" s="216" t="s">
        <v>897</v>
      </c>
      <c r="I641" s="216"/>
      <c r="J641" s="3"/>
      <c r="K641" s="1"/>
      <c r="L641" s="1"/>
      <c r="M641" s="1"/>
      <c r="N641" s="1"/>
      <c r="O641" s="1"/>
      <c r="P641" s="1"/>
      <c r="Q641" s="1">
        <f t="shared" si="46"/>
        <v>0</v>
      </c>
      <c r="R641" s="16">
        <f t="shared" si="44"/>
        <v>0.5</v>
      </c>
      <c r="S641" s="18">
        <f t="shared" si="43"/>
        <v>0</v>
      </c>
      <c r="T641" s="18">
        <f t="shared" si="45"/>
        <v>86</v>
      </c>
      <c r="U641" s="1"/>
      <c r="V641" s="1"/>
      <c r="W641" s="1"/>
      <c r="X641" s="1"/>
      <c r="Y641" s="5"/>
    </row>
    <row r="642" spans="1:25" ht="15" customHeight="1" x14ac:dyDescent="0.2">
      <c r="A642" s="1">
        <v>645</v>
      </c>
      <c r="B642" s="22" t="s">
        <v>272</v>
      </c>
      <c r="C642" s="2"/>
      <c r="D642" s="2"/>
      <c r="E642" s="2"/>
      <c r="F642" s="215" t="s">
        <v>896</v>
      </c>
      <c r="G642" s="216" t="s">
        <v>881</v>
      </c>
      <c r="H642" s="216" t="s">
        <v>897</v>
      </c>
      <c r="I642" s="216"/>
      <c r="J642" s="3"/>
      <c r="K642" s="1"/>
      <c r="L642" s="1"/>
      <c r="M642" s="1"/>
      <c r="N642" s="1"/>
      <c r="O642" s="1"/>
      <c r="P642" s="1"/>
      <c r="Q642" s="1">
        <f t="shared" si="46"/>
        <v>0</v>
      </c>
      <c r="R642" s="16">
        <f t="shared" si="44"/>
        <v>0.5</v>
      </c>
      <c r="S642" s="18">
        <f t="shared" si="43"/>
        <v>0</v>
      </c>
      <c r="T642" s="18">
        <f t="shared" si="45"/>
        <v>86</v>
      </c>
      <c r="U642" s="1"/>
      <c r="V642" s="1"/>
      <c r="W642" s="1"/>
      <c r="X642" s="1"/>
      <c r="Y642" s="5"/>
    </row>
    <row r="643" spans="1:25" ht="15" customHeight="1" x14ac:dyDescent="0.2">
      <c r="A643" s="1">
        <v>646</v>
      </c>
      <c r="B643" s="22" t="s">
        <v>273</v>
      </c>
      <c r="C643" s="2"/>
      <c r="D643" s="2"/>
      <c r="E643" s="2"/>
      <c r="F643" s="215" t="s">
        <v>896</v>
      </c>
      <c r="G643" s="216" t="s">
        <v>881</v>
      </c>
      <c r="H643" s="216" t="s">
        <v>897</v>
      </c>
      <c r="I643" s="216"/>
      <c r="J643" s="3"/>
      <c r="K643" s="1"/>
      <c r="L643" s="1"/>
      <c r="M643" s="1"/>
      <c r="N643" s="1"/>
      <c r="O643" s="1"/>
      <c r="P643" s="1"/>
      <c r="Q643" s="1">
        <f t="shared" si="46"/>
        <v>0</v>
      </c>
      <c r="R643" s="16">
        <f t="shared" si="44"/>
        <v>0.5</v>
      </c>
      <c r="S643" s="18">
        <f t="shared" si="43"/>
        <v>0</v>
      </c>
      <c r="T643" s="18">
        <f t="shared" si="45"/>
        <v>86</v>
      </c>
      <c r="U643" s="1"/>
      <c r="V643" s="1"/>
      <c r="W643" s="1"/>
      <c r="X643" s="1"/>
      <c r="Y643" s="5"/>
    </row>
    <row r="644" spans="1:25" ht="15" customHeight="1" x14ac:dyDescent="0.2">
      <c r="A644" s="1">
        <v>647</v>
      </c>
      <c r="B644" s="22" t="s">
        <v>274</v>
      </c>
      <c r="C644" s="2"/>
      <c r="D644" s="2"/>
      <c r="E644" s="2"/>
      <c r="F644" s="215" t="s">
        <v>896</v>
      </c>
      <c r="G644" s="216" t="s">
        <v>881</v>
      </c>
      <c r="H644" s="216" t="s">
        <v>897</v>
      </c>
      <c r="I644" s="216"/>
      <c r="J644" s="3"/>
      <c r="K644" s="1"/>
      <c r="L644" s="1"/>
      <c r="M644" s="1"/>
      <c r="N644" s="1"/>
      <c r="O644" s="1"/>
      <c r="P644" s="1"/>
      <c r="Q644" s="1">
        <f t="shared" si="46"/>
        <v>0</v>
      </c>
      <c r="R644" s="16">
        <f t="shared" si="44"/>
        <v>0.5</v>
      </c>
      <c r="S644" s="18">
        <f t="shared" ref="S644:S707" si="47">IF(R644-R645&gt;0,1,0)</f>
        <v>0</v>
      </c>
      <c r="T644" s="18">
        <f t="shared" si="45"/>
        <v>86</v>
      </c>
      <c r="U644" s="1"/>
      <c r="V644" s="1"/>
      <c r="W644" s="1"/>
      <c r="X644" s="1"/>
      <c r="Y644" s="5"/>
    </row>
    <row r="645" spans="1:25" ht="15" customHeight="1" x14ac:dyDescent="0.2">
      <c r="A645" s="1">
        <v>648</v>
      </c>
      <c r="B645" s="22" t="s">
        <v>278</v>
      </c>
      <c r="C645" s="2"/>
      <c r="D645" s="2"/>
      <c r="E645" s="2"/>
      <c r="F645" s="215" t="s">
        <v>896</v>
      </c>
      <c r="G645" s="216" t="s">
        <v>881</v>
      </c>
      <c r="H645" s="216" t="s">
        <v>897</v>
      </c>
      <c r="I645" s="216"/>
      <c r="J645" s="3"/>
      <c r="K645" s="1"/>
      <c r="L645" s="1"/>
      <c r="M645" s="1"/>
      <c r="N645" s="1"/>
      <c r="O645" s="1"/>
      <c r="P645" s="1"/>
      <c r="Q645" s="1">
        <f t="shared" si="46"/>
        <v>0</v>
      </c>
      <c r="R645" s="16">
        <f t="shared" ref="R645:R708" si="48">IF(AND(R644&lt;3.5,R644+Q645&lt;=4.2),Q645+R644,Q645)</f>
        <v>0.5</v>
      </c>
      <c r="S645" s="18">
        <f t="shared" si="47"/>
        <v>0</v>
      </c>
      <c r="T645" s="18">
        <f t="shared" ref="T645:T708" si="49">IF(S644&lt;&gt;1,T644,T644+1)</f>
        <v>86</v>
      </c>
      <c r="U645" s="1"/>
      <c r="V645" s="1"/>
      <c r="W645" s="1"/>
      <c r="X645" s="1"/>
      <c r="Y645" s="5"/>
    </row>
    <row r="646" spans="1:25" ht="15" customHeight="1" x14ac:dyDescent="0.2">
      <c r="A646" s="1">
        <v>649</v>
      </c>
      <c r="B646" s="22" t="s">
        <v>279</v>
      </c>
      <c r="C646" s="2"/>
      <c r="D646" s="2"/>
      <c r="E646" s="2"/>
      <c r="F646" s="215" t="s">
        <v>896</v>
      </c>
      <c r="G646" s="216" t="s">
        <v>881</v>
      </c>
      <c r="H646" s="216" t="s">
        <v>897</v>
      </c>
      <c r="I646" s="216"/>
      <c r="J646" s="3"/>
      <c r="K646" s="1"/>
      <c r="L646" s="1"/>
      <c r="M646" s="1"/>
      <c r="N646" s="1"/>
      <c r="O646" s="1"/>
      <c r="P646" s="1"/>
      <c r="Q646" s="1">
        <f t="shared" si="46"/>
        <v>0</v>
      </c>
      <c r="R646" s="16">
        <f t="shared" si="48"/>
        <v>0.5</v>
      </c>
      <c r="S646" s="18">
        <f t="shared" si="47"/>
        <v>0</v>
      </c>
      <c r="T646" s="18">
        <f t="shared" si="49"/>
        <v>86</v>
      </c>
      <c r="U646" s="1"/>
      <c r="V646" s="1"/>
      <c r="W646" s="1"/>
      <c r="X646" s="1"/>
      <c r="Y646" s="5"/>
    </row>
    <row r="647" spans="1:25" ht="15" customHeight="1" x14ac:dyDescent="0.2">
      <c r="A647" s="1">
        <v>650</v>
      </c>
      <c r="B647" s="22" t="s">
        <v>280</v>
      </c>
      <c r="C647" s="2"/>
      <c r="D647" s="2"/>
      <c r="E647" s="2"/>
      <c r="F647" s="215" t="s">
        <v>896</v>
      </c>
      <c r="G647" s="216" t="s">
        <v>881</v>
      </c>
      <c r="H647" s="216" t="s">
        <v>897</v>
      </c>
      <c r="I647" s="216"/>
      <c r="J647" s="3"/>
      <c r="K647" s="1"/>
      <c r="L647" s="1"/>
      <c r="M647" s="1"/>
      <c r="N647" s="1"/>
      <c r="O647" s="1"/>
      <c r="P647" s="1"/>
      <c r="Q647" s="1">
        <f t="shared" si="46"/>
        <v>0</v>
      </c>
      <c r="R647" s="16">
        <f t="shared" si="48"/>
        <v>0.5</v>
      </c>
      <c r="S647" s="18">
        <f t="shared" si="47"/>
        <v>0</v>
      </c>
      <c r="T647" s="18">
        <f t="shared" si="49"/>
        <v>86</v>
      </c>
      <c r="U647" s="1"/>
      <c r="V647" s="1"/>
      <c r="W647" s="1"/>
      <c r="X647" s="1"/>
      <c r="Y647" s="5"/>
    </row>
    <row r="648" spans="1:25" ht="15" customHeight="1" x14ac:dyDescent="0.2">
      <c r="A648" s="1">
        <v>651</v>
      </c>
      <c r="B648" s="22" t="s">
        <v>283</v>
      </c>
      <c r="C648" s="2"/>
      <c r="D648" s="2"/>
      <c r="E648" s="2"/>
      <c r="F648" s="215" t="s">
        <v>896</v>
      </c>
      <c r="G648" s="216" t="s">
        <v>881</v>
      </c>
      <c r="H648" s="216" t="s">
        <v>897</v>
      </c>
      <c r="I648" s="216"/>
      <c r="J648" s="3"/>
      <c r="K648" s="1"/>
      <c r="L648" s="1"/>
      <c r="M648" s="1"/>
      <c r="N648" s="1"/>
      <c r="O648" s="1"/>
      <c r="P648" s="1"/>
      <c r="Q648" s="1">
        <f t="shared" si="46"/>
        <v>0</v>
      </c>
      <c r="R648" s="16">
        <f t="shared" si="48"/>
        <v>0.5</v>
      </c>
      <c r="S648" s="18">
        <f t="shared" si="47"/>
        <v>0</v>
      </c>
      <c r="T648" s="18">
        <f t="shared" si="49"/>
        <v>86</v>
      </c>
      <c r="U648" s="1"/>
      <c r="V648" s="1"/>
      <c r="W648" s="1"/>
      <c r="X648" s="1"/>
      <c r="Y648" s="5"/>
    </row>
    <row r="649" spans="1:25" ht="15" customHeight="1" x14ac:dyDescent="0.2">
      <c r="A649" s="1">
        <v>652</v>
      </c>
      <c r="B649" s="22" t="s">
        <v>284</v>
      </c>
      <c r="C649" s="2"/>
      <c r="D649" s="2"/>
      <c r="E649" s="2"/>
      <c r="F649" s="215" t="s">
        <v>896</v>
      </c>
      <c r="G649" s="216" t="s">
        <v>881</v>
      </c>
      <c r="H649" s="216" t="s">
        <v>897</v>
      </c>
      <c r="I649" s="216"/>
      <c r="J649" s="3"/>
      <c r="K649" s="1"/>
      <c r="L649" s="1"/>
      <c r="M649" s="1"/>
      <c r="N649" s="1"/>
      <c r="O649" s="1"/>
      <c r="P649" s="1"/>
      <c r="Q649" s="1">
        <f t="shared" si="46"/>
        <v>0</v>
      </c>
      <c r="R649" s="16">
        <f t="shared" si="48"/>
        <v>0.5</v>
      </c>
      <c r="S649" s="18">
        <f t="shared" si="47"/>
        <v>0</v>
      </c>
      <c r="T649" s="18">
        <f t="shared" si="49"/>
        <v>86</v>
      </c>
      <c r="U649" s="1"/>
      <c r="V649" s="1"/>
      <c r="W649" s="1"/>
      <c r="X649" s="1"/>
      <c r="Y649" s="5"/>
    </row>
    <row r="650" spans="1:25" ht="15" customHeight="1" x14ac:dyDescent="0.2">
      <c r="A650" s="1">
        <v>653</v>
      </c>
      <c r="B650" s="22" t="s">
        <v>285</v>
      </c>
      <c r="C650" s="2"/>
      <c r="D650" s="2"/>
      <c r="E650" s="2"/>
      <c r="F650" s="215" t="s">
        <v>896</v>
      </c>
      <c r="G650" s="216" t="s">
        <v>881</v>
      </c>
      <c r="H650" s="216" t="s">
        <v>897</v>
      </c>
      <c r="I650" s="216"/>
      <c r="J650" s="3"/>
      <c r="K650" s="1"/>
      <c r="L650" s="1"/>
      <c r="M650" s="1"/>
      <c r="N650" s="1"/>
      <c r="O650" s="1"/>
      <c r="P650" s="1"/>
      <c r="Q650" s="1">
        <f t="shared" si="46"/>
        <v>0</v>
      </c>
      <c r="R650" s="16">
        <f t="shared" si="48"/>
        <v>0.5</v>
      </c>
      <c r="S650" s="18">
        <f t="shared" si="47"/>
        <v>0</v>
      </c>
      <c r="T650" s="18">
        <f t="shared" si="49"/>
        <v>86</v>
      </c>
      <c r="U650" s="1"/>
      <c r="V650" s="1"/>
      <c r="W650" s="1"/>
      <c r="X650" s="1"/>
      <c r="Y650" s="5"/>
    </row>
    <row r="651" spans="1:25" ht="15" customHeight="1" x14ac:dyDescent="0.2">
      <c r="A651" s="1">
        <v>654</v>
      </c>
      <c r="B651" s="22" t="s">
        <v>286</v>
      </c>
      <c r="C651" s="2"/>
      <c r="D651" s="2"/>
      <c r="E651" s="2"/>
      <c r="F651" s="215" t="s">
        <v>896</v>
      </c>
      <c r="G651" s="216" t="s">
        <v>881</v>
      </c>
      <c r="H651" s="216" t="s">
        <v>897</v>
      </c>
      <c r="I651" s="216"/>
      <c r="J651" s="3"/>
      <c r="K651" s="1"/>
      <c r="L651" s="1"/>
      <c r="M651" s="1"/>
      <c r="N651" s="1"/>
      <c r="O651" s="1"/>
      <c r="P651" s="1"/>
      <c r="Q651" s="1">
        <f t="shared" si="46"/>
        <v>0</v>
      </c>
      <c r="R651" s="16">
        <f t="shared" si="48"/>
        <v>0.5</v>
      </c>
      <c r="S651" s="18">
        <f t="shared" si="47"/>
        <v>0</v>
      </c>
      <c r="T651" s="18">
        <f t="shared" si="49"/>
        <v>86</v>
      </c>
      <c r="U651" s="1"/>
      <c r="V651" s="1"/>
      <c r="W651" s="1"/>
      <c r="X651" s="1"/>
      <c r="Y651" s="5"/>
    </row>
    <row r="652" spans="1:25" ht="15" customHeight="1" x14ac:dyDescent="0.2">
      <c r="A652" s="1">
        <v>655</v>
      </c>
      <c r="B652" s="22" t="s">
        <v>288</v>
      </c>
      <c r="C652" s="2"/>
      <c r="D652" s="2"/>
      <c r="E652" s="2"/>
      <c r="F652" s="215" t="s">
        <v>896</v>
      </c>
      <c r="G652" s="216" t="s">
        <v>881</v>
      </c>
      <c r="H652" s="216" t="s">
        <v>897</v>
      </c>
      <c r="I652" s="216"/>
      <c r="J652" s="3"/>
      <c r="K652" s="1"/>
      <c r="L652" s="1"/>
      <c r="M652" s="1"/>
      <c r="N652" s="1"/>
      <c r="O652" s="1"/>
      <c r="P652" s="1"/>
      <c r="Q652" s="1">
        <f t="shared" si="46"/>
        <v>0</v>
      </c>
      <c r="R652" s="16">
        <f t="shared" si="48"/>
        <v>0.5</v>
      </c>
      <c r="S652" s="18">
        <f t="shared" si="47"/>
        <v>0</v>
      </c>
      <c r="T652" s="18">
        <f t="shared" si="49"/>
        <v>86</v>
      </c>
      <c r="U652" s="1"/>
      <c r="V652" s="1"/>
      <c r="W652" s="1"/>
      <c r="X652" s="1"/>
      <c r="Y652" s="5"/>
    </row>
    <row r="653" spans="1:25" ht="15" customHeight="1" x14ac:dyDescent="0.2">
      <c r="A653" s="1">
        <v>656</v>
      </c>
      <c r="B653" s="22" t="s">
        <v>290</v>
      </c>
      <c r="C653" s="2"/>
      <c r="D653" s="2"/>
      <c r="E653" s="2"/>
      <c r="F653" s="215" t="s">
        <v>896</v>
      </c>
      <c r="G653" s="216" t="s">
        <v>881</v>
      </c>
      <c r="H653" s="216" t="s">
        <v>897</v>
      </c>
      <c r="I653" s="216"/>
      <c r="J653" s="3"/>
      <c r="K653" s="1"/>
      <c r="L653" s="1"/>
      <c r="M653" s="1"/>
      <c r="N653" s="1"/>
      <c r="O653" s="1"/>
      <c r="P653" s="1"/>
      <c r="Q653" s="1">
        <f t="shared" si="46"/>
        <v>0</v>
      </c>
      <c r="R653" s="16">
        <f t="shared" si="48"/>
        <v>0.5</v>
      </c>
      <c r="S653" s="18">
        <f t="shared" si="47"/>
        <v>0</v>
      </c>
      <c r="T653" s="18">
        <f t="shared" si="49"/>
        <v>86</v>
      </c>
      <c r="U653" s="1"/>
      <c r="V653" s="1"/>
      <c r="W653" s="1"/>
      <c r="X653" s="1"/>
      <c r="Y653" s="5"/>
    </row>
    <row r="654" spans="1:25" ht="15" customHeight="1" x14ac:dyDescent="0.2">
      <c r="A654" s="1">
        <v>657</v>
      </c>
      <c r="B654" s="22" t="s">
        <v>291</v>
      </c>
      <c r="C654" s="2"/>
      <c r="D654" s="2"/>
      <c r="E654" s="2"/>
      <c r="F654" s="215" t="s">
        <v>896</v>
      </c>
      <c r="G654" s="216" t="s">
        <v>881</v>
      </c>
      <c r="H654" s="216" t="s">
        <v>897</v>
      </c>
      <c r="I654" s="216"/>
      <c r="J654" s="3"/>
      <c r="K654" s="1"/>
      <c r="L654" s="1"/>
      <c r="M654" s="1"/>
      <c r="N654" s="1"/>
      <c r="O654" s="1"/>
      <c r="P654" s="1"/>
      <c r="Q654" s="1">
        <f t="shared" si="46"/>
        <v>0</v>
      </c>
      <c r="R654" s="16">
        <f t="shared" si="48"/>
        <v>0.5</v>
      </c>
      <c r="S654" s="18">
        <f t="shared" si="47"/>
        <v>0</v>
      </c>
      <c r="T654" s="18">
        <f t="shared" si="49"/>
        <v>86</v>
      </c>
      <c r="U654" s="1"/>
      <c r="V654" s="1"/>
      <c r="W654" s="1"/>
      <c r="X654" s="1"/>
      <c r="Y654" s="5"/>
    </row>
    <row r="655" spans="1:25" ht="15" customHeight="1" x14ac:dyDescent="0.2">
      <c r="A655" s="1">
        <v>658</v>
      </c>
      <c r="B655" s="22" t="s">
        <v>293</v>
      </c>
      <c r="C655" s="2"/>
      <c r="D655" s="2"/>
      <c r="E655" s="2"/>
      <c r="F655" s="215" t="s">
        <v>896</v>
      </c>
      <c r="G655" s="216" t="s">
        <v>881</v>
      </c>
      <c r="H655" s="216" t="s">
        <v>897</v>
      </c>
      <c r="I655" s="216"/>
      <c r="J655" s="3"/>
      <c r="K655" s="1"/>
      <c r="L655" s="1"/>
      <c r="M655" s="1"/>
      <c r="N655" s="1"/>
      <c r="O655" s="1"/>
      <c r="P655" s="1"/>
      <c r="Q655" s="1">
        <f t="shared" si="46"/>
        <v>0</v>
      </c>
      <c r="R655" s="16">
        <f t="shared" si="48"/>
        <v>0.5</v>
      </c>
      <c r="S655" s="18">
        <f t="shared" si="47"/>
        <v>0</v>
      </c>
      <c r="T655" s="18">
        <f t="shared" si="49"/>
        <v>86</v>
      </c>
      <c r="U655" s="1"/>
      <c r="V655" s="1"/>
      <c r="W655" s="1"/>
      <c r="X655" s="1"/>
      <c r="Y655" s="5"/>
    </row>
    <row r="656" spans="1:25" ht="15" customHeight="1" x14ac:dyDescent="0.2">
      <c r="A656" s="1">
        <v>659</v>
      </c>
      <c r="B656" s="22" t="s">
        <v>294</v>
      </c>
      <c r="C656" s="2"/>
      <c r="D656" s="2"/>
      <c r="E656" s="2"/>
      <c r="F656" s="215" t="s">
        <v>896</v>
      </c>
      <c r="G656" s="216" t="s">
        <v>881</v>
      </c>
      <c r="H656" s="216" t="s">
        <v>897</v>
      </c>
      <c r="I656" s="216"/>
      <c r="J656" s="3"/>
      <c r="K656" s="1"/>
      <c r="L656" s="1"/>
      <c r="M656" s="1"/>
      <c r="N656" s="1"/>
      <c r="O656" s="1"/>
      <c r="P656" s="1"/>
      <c r="Q656" s="1">
        <f t="shared" si="46"/>
        <v>0</v>
      </c>
      <c r="R656" s="16">
        <f t="shared" si="48"/>
        <v>0.5</v>
      </c>
      <c r="S656" s="18">
        <f t="shared" si="47"/>
        <v>0</v>
      </c>
      <c r="T656" s="18">
        <f t="shared" si="49"/>
        <v>86</v>
      </c>
      <c r="U656" s="1"/>
      <c r="V656" s="1"/>
      <c r="W656" s="1"/>
      <c r="X656" s="1"/>
      <c r="Y656" s="5"/>
    </row>
    <row r="657" spans="1:25" ht="15" customHeight="1" x14ac:dyDescent="0.2">
      <c r="A657" s="1">
        <v>660</v>
      </c>
      <c r="B657" s="22" t="s">
        <v>296</v>
      </c>
      <c r="C657" s="2"/>
      <c r="D657" s="2"/>
      <c r="E657" s="2"/>
      <c r="F657" s="215" t="s">
        <v>896</v>
      </c>
      <c r="G657" s="216" t="s">
        <v>881</v>
      </c>
      <c r="H657" s="216" t="s">
        <v>897</v>
      </c>
      <c r="I657" s="216"/>
      <c r="J657" s="3"/>
      <c r="K657" s="1"/>
      <c r="L657" s="1"/>
      <c r="M657" s="1"/>
      <c r="N657" s="1"/>
      <c r="O657" s="1"/>
      <c r="P657" s="1"/>
      <c r="Q657" s="1">
        <f t="shared" si="46"/>
        <v>0</v>
      </c>
      <c r="R657" s="16">
        <f t="shared" si="48"/>
        <v>0.5</v>
      </c>
      <c r="S657" s="18">
        <f t="shared" si="47"/>
        <v>0</v>
      </c>
      <c r="T657" s="18">
        <f t="shared" si="49"/>
        <v>86</v>
      </c>
      <c r="U657" s="1"/>
      <c r="V657" s="1"/>
      <c r="W657" s="1"/>
      <c r="X657" s="1"/>
      <c r="Y657" s="5"/>
    </row>
    <row r="658" spans="1:25" ht="15" customHeight="1" x14ac:dyDescent="0.2">
      <c r="A658" s="1">
        <v>661</v>
      </c>
      <c r="B658" s="22" t="s">
        <v>297</v>
      </c>
      <c r="C658" s="2"/>
      <c r="D658" s="2"/>
      <c r="E658" s="2"/>
      <c r="F658" s="215" t="s">
        <v>896</v>
      </c>
      <c r="G658" s="216" t="s">
        <v>881</v>
      </c>
      <c r="H658" s="216" t="s">
        <v>897</v>
      </c>
      <c r="I658" s="216"/>
      <c r="J658" s="3"/>
      <c r="K658" s="1"/>
      <c r="L658" s="1"/>
      <c r="M658" s="1"/>
      <c r="N658" s="1"/>
      <c r="O658" s="1"/>
      <c r="P658" s="1"/>
      <c r="Q658" s="1">
        <f t="shared" si="46"/>
        <v>0</v>
      </c>
      <c r="R658" s="16">
        <f t="shared" si="48"/>
        <v>0.5</v>
      </c>
      <c r="S658" s="18">
        <f t="shared" si="47"/>
        <v>0</v>
      </c>
      <c r="T658" s="18">
        <f t="shared" si="49"/>
        <v>86</v>
      </c>
      <c r="U658" s="1"/>
      <c r="V658" s="1"/>
      <c r="W658" s="1"/>
      <c r="X658" s="1"/>
      <c r="Y658" s="5"/>
    </row>
    <row r="659" spans="1:25" ht="15" customHeight="1" x14ac:dyDescent="0.2">
      <c r="A659" s="1">
        <v>662</v>
      </c>
      <c r="B659" s="22" t="s">
        <v>298</v>
      </c>
      <c r="C659" s="2"/>
      <c r="D659" s="2"/>
      <c r="E659" s="2"/>
      <c r="F659" s="215" t="s">
        <v>896</v>
      </c>
      <c r="G659" s="216" t="s">
        <v>881</v>
      </c>
      <c r="H659" s="216" t="s">
        <v>897</v>
      </c>
      <c r="I659" s="216"/>
      <c r="J659" s="3"/>
      <c r="K659" s="1"/>
      <c r="L659" s="1"/>
      <c r="M659" s="1"/>
      <c r="N659" s="1"/>
      <c r="O659" s="1"/>
      <c r="P659" s="1"/>
      <c r="Q659" s="1">
        <f t="shared" si="46"/>
        <v>0</v>
      </c>
      <c r="R659" s="16">
        <f t="shared" si="48"/>
        <v>0.5</v>
      </c>
      <c r="S659" s="18">
        <f t="shared" si="47"/>
        <v>0</v>
      </c>
      <c r="T659" s="18">
        <f t="shared" si="49"/>
        <v>86</v>
      </c>
      <c r="U659" s="1"/>
      <c r="V659" s="1"/>
      <c r="W659" s="1"/>
      <c r="X659" s="1"/>
      <c r="Y659" s="5"/>
    </row>
    <row r="660" spans="1:25" ht="15" customHeight="1" x14ac:dyDescent="0.2">
      <c r="A660" s="1">
        <v>663</v>
      </c>
      <c r="B660" s="22" t="s">
        <v>299</v>
      </c>
      <c r="C660" s="2"/>
      <c r="D660" s="2"/>
      <c r="E660" s="2"/>
      <c r="F660" s="215" t="s">
        <v>896</v>
      </c>
      <c r="G660" s="216" t="s">
        <v>881</v>
      </c>
      <c r="H660" s="216" t="s">
        <v>897</v>
      </c>
      <c r="I660" s="216"/>
      <c r="J660" s="3"/>
      <c r="K660" s="1"/>
      <c r="L660" s="1"/>
      <c r="M660" s="1"/>
      <c r="N660" s="1"/>
      <c r="O660" s="1"/>
      <c r="P660" s="1"/>
      <c r="Q660" s="1">
        <f t="shared" si="46"/>
        <v>0</v>
      </c>
      <c r="R660" s="16">
        <f t="shared" si="48"/>
        <v>0.5</v>
      </c>
      <c r="S660" s="18">
        <f t="shared" si="47"/>
        <v>0</v>
      </c>
      <c r="T660" s="18">
        <f t="shared" si="49"/>
        <v>86</v>
      </c>
      <c r="U660" s="1"/>
      <c r="V660" s="1"/>
      <c r="W660" s="1"/>
      <c r="X660" s="1"/>
      <c r="Y660" s="5"/>
    </row>
    <row r="661" spans="1:25" ht="15" customHeight="1" x14ac:dyDescent="0.2">
      <c r="A661" s="1">
        <v>664</v>
      </c>
      <c r="B661" s="22" t="s">
        <v>300</v>
      </c>
      <c r="C661" s="2"/>
      <c r="D661" s="2"/>
      <c r="E661" s="2"/>
      <c r="F661" s="215" t="s">
        <v>896</v>
      </c>
      <c r="G661" s="216" t="s">
        <v>881</v>
      </c>
      <c r="H661" s="216" t="s">
        <v>897</v>
      </c>
      <c r="I661" s="216"/>
      <c r="J661" s="3"/>
      <c r="K661" s="1"/>
      <c r="L661" s="1"/>
      <c r="M661" s="1"/>
      <c r="N661" s="1"/>
      <c r="O661" s="1"/>
      <c r="P661" s="1"/>
      <c r="Q661" s="1">
        <f t="shared" si="46"/>
        <v>0</v>
      </c>
      <c r="R661" s="16">
        <f t="shared" si="48"/>
        <v>0.5</v>
      </c>
      <c r="S661" s="18">
        <f t="shared" si="47"/>
        <v>0</v>
      </c>
      <c r="T661" s="18">
        <f t="shared" si="49"/>
        <v>86</v>
      </c>
      <c r="U661" s="1"/>
      <c r="V661" s="1"/>
      <c r="W661" s="1"/>
      <c r="X661" s="1"/>
      <c r="Y661" s="5"/>
    </row>
    <row r="662" spans="1:25" ht="15" customHeight="1" x14ac:dyDescent="0.2">
      <c r="A662" s="1">
        <v>665</v>
      </c>
      <c r="B662" s="22" t="s">
        <v>301</v>
      </c>
      <c r="C662" s="2"/>
      <c r="D662" s="2"/>
      <c r="E662" s="2"/>
      <c r="F662" s="215" t="s">
        <v>896</v>
      </c>
      <c r="G662" s="216" t="s">
        <v>881</v>
      </c>
      <c r="H662" s="216" t="s">
        <v>897</v>
      </c>
      <c r="I662" s="216"/>
      <c r="J662" s="3"/>
      <c r="K662" s="1"/>
      <c r="L662" s="1"/>
      <c r="M662" s="1"/>
      <c r="N662" s="1"/>
      <c r="O662" s="1"/>
      <c r="P662" s="1"/>
      <c r="Q662" s="1">
        <f t="shared" si="46"/>
        <v>0</v>
      </c>
      <c r="R662" s="16">
        <f t="shared" si="48"/>
        <v>0.5</v>
      </c>
      <c r="S662" s="18">
        <f t="shared" si="47"/>
        <v>0</v>
      </c>
      <c r="T662" s="18">
        <f t="shared" si="49"/>
        <v>86</v>
      </c>
      <c r="U662" s="1"/>
      <c r="V662" s="1"/>
      <c r="W662" s="1"/>
      <c r="X662" s="1"/>
      <c r="Y662" s="5"/>
    </row>
    <row r="663" spans="1:25" ht="15" customHeight="1" x14ac:dyDescent="0.2">
      <c r="A663" s="1">
        <v>666</v>
      </c>
      <c r="B663" s="22" t="s">
        <v>302</v>
      </c>
      <c r="C663" s="2"/>
      <c r="D663" s="2"/>
      <c r="E663" s="2"/>
      <c r="F663" s="215" t="s">
        <v>896</v>
      </c>
      <c r="G663" s="216" t="s">
        <v>881</v>
      </c>
      <c r="H663" s="216" t="s">
        <v>897</v>
      </c>
      <c r="I663" s="216"/>
      <c r="J663" s="3"/>
      <c r="K663" s="1"/>
      <c r="L663" s="1"/>
      <c r="M663" s="1"/>
      <c r="N663" s="1"/>
      <c r="O663" s="1"/>
      <c r="P663" s="1"/>
      <c r="Q663" s="1">
        <f t="shared" si="46"/>
        <v>0</v>
      </c>
      <c r="R663" s="16">
        <f t="shared" si="48"/>
        <v>0.5</v>
      </c>
      <c r="S663" s="18">
        <f t="shared" si="47"/>
        <v>0</v>
      </c>
      <c r="T663" s="18">
        <f t="shared" si="49"/>
        <v>86</v>
      </c>
      <c r="U663" s="1"/>
      <c r="V663" s="1"/>
      <c r="W663" s="1"/>
      <c r="X663" s="1"/>
      <c r="Y663" s="5"/>
    </row>
    <row r="664" spans="1:25" ht="15" customHeight="1" x14ac:dyDescent="0.2">
      <c r="A664" s="1">
        <v>667</v>
      </c>
      <c r="B664" s="22" t="s">
        <v>303</v>
      </c>
      <c r="C664" s="2"/>
      <c r="D664" s="2"/>
      <c r="E664" s="2"/>
      <c r="F664" s="215" t="s">
        <v>896</v>
      </c>
      <c r="G664" s="216" t="s">
        <v>881</v>
      </c>
      <c r="H664" s="216" t="s">
        <v>897</v>
      </c>
      <c r="I664" s="216"/>
      <c r="J664" s="3"/>
      <c r="K664" s="1"/>
      <c r="L664" s="1"/>
      <c r="M664" s="1"/>
      <c r="N664" s="1"/>
      <c r="O664" s="1"/>
      <c r="P664" s="1"/>
      <c r="Q664" s="1">
        <f t="shared" si="46"/>
        <v>0</v>
      </c>
      <c r="R664" s="16">
        <f t="shared" si="48"/>
        <v>0.5</v>
      </c>
      <c r="S664" s="18">
        <f t="shared" si="47"/>
        <v>0</v>
      </c>
      <c r="T664" s="18">
        <f t="shared" si="49"/>
        <v>86</v>
      </c>
      <c r="U664" s="1"/>
      <c r="V664" s="1"/>
      <c r="W664" s="1"/>
      <c r="X664" s="1"/>
      <c r="Y664" s="5"/>
    </row>
    <row r="665" spans="1:25" ht="15" customHeight="1" x14ac:dyDescent="0.2">
      <c r="A665" s="1">
        <v>668</v>
      </c>
      <c r="B665" s="22" t="s">
        <v>304</v>
      </c>
      <c r="C665" s="2"/>
      <c r="D665" s="2"/>
      <c r="E665" s="2"/>
      <c r="F665" s="215" t="s">
        <v>896</v>
      </c>
      <c r="G665" s="216" t="s">
        <v>881</v>
      </c>
      <c r="H665" s="216" t="s">
        <v>897</v>
      </c>
      <c r="I665" s="216"/>
      <c r="J665" s="3"/>
      <c r="K665" s="1"/>
      <c r="L665" s="1"/>
      <c r="M665" s="1"/>
      <c r="N665" s="1"/>
      <c r="O665" s="1"/>
      <c r="P665" s="1"/>
      <c r="Q665" s="1">
        <f t="shared" si="46"/>
        <v>0</v>
      </c>
      <c r="R665" s="16">
        <f t="shared" si="48"/>
        <v>0.5</v>
      </c>
      <c r="S665" s="18">
        <f t="shared" si="47"/>
        <v>0</v>
      </c>
      <c r="T665" s="18">
        <f t="shared" si="49"/>
        <v>86</v>
      </c>
      <c r="U665" s="1"/>
      <c r="V665" s="1"/>
      <c r="W665" s="1"/>
      <c r="X665" s="1"/>
      <c r="Y665" s="5"/>
    </row>
    <row r="666" spans="1:25" ht="15" customHeight="1" x14ac:dyDescent="0.2">
      <c r="A666" s="1">
        <v>669</v>
      </c>
      <c r="B666" s="22" t="s">
        <v>312</v>
      </c>
      <c r="C666" s="2"/>
      <c r="D666" s="2"/>
      <c r="E666" s="2"/>
      <c r="F666" s="215" t="s">
        <v>896</v>
      </c>
      <c r="G666" s="216" t="s">
        <v>881</v>
      </c>
      <c r="H666" s="216" t="s">
        <v>897</v>
      </c>
      <c r="I666" s="216"/>
      <c r="J666" s="3"/>
      <c r="K666" s="1"/>
      <c r="L666" s="1"/>
      <c r="M666" s="1"/>
      <c r="N666" s="1"/>
      <c r="O666" s="1"/>
      <c r="P666" s="1"/>
      <c r="Q666" s="1">
        <f t="shared" si="46"/>
        <v>0</v>
      </c>
      <c r="R666" s="16">
        <f t="shared" si="48"/>
        <v>0.5</v>
      </c>
      <c r="S666" s="18">
        <f t="shared" si="47"/>
        <v>0</v>
      </c>
      <c r="T666" s="18">
        <f t="shared" si="49"/>
        <v>86</v>
      </c>
      <c r="U666" s="1"/>
      <c r="V666" s="1"/>
      <c r="W666" s="1"/>
      <c r="X666" s="1"/>
      <c r="Y666" s="5"/>
    </row>
    <row r="667" spans="1:25" ht="15" customHeight="1" x14ac:dyDescent="0.2">
      <c r="A667" s="1">
        <v>670</v>
      </c>
      <c r="B667" s="22" t="s">
        <v>313</v>
      </c>
      <c r="C667" s="2"/>
      <c r="D667" s="2"/>
      <c r="E667" s="2"/>
      <c r="F667" s="215" t="s">
        <v>896</v>
      </c>
      <c r="G667" s="216" t="s">
        <v>881</v>
      </c>
      <c r="H667" s="216" t="s">
        <v>897</v>
      </c>
      <c r="I667" s="216"/>
      <c r="J667" s="3"/>
      <c r="K667" s="1"/>
      <c r="L667" s="1"/>
      <c r="M667" s="1"/>
      <c r="N667" s="1"/>
      <c r="O667" s="1"/>
      <c r="P667" s="1"/>
      <c r="Q667" s="1">
        <f t="shared" si="46"/>
        <v>0</v>
      </c>
      <c r="R667" s="16">
        <f t="shared" si="48"/>
        <v>0.5</v>
      </c>
      <c r="S667" s="18">
        <f t="shared" si="47"/>
        <v>0</v>
      </c>
      <c r="T667" s="18">
        <f t="shared" si="49"/>
        <v>86</v>
      </c>
      <c r="U667" s="1"/>
      <c r="V667" s="1"/>
      <c r="W667" s="1"/>
      <c r="X667" s="1"/>
      <c r="Y667" s="5"/>
    </row>
    <row r="668" spans="1:25" ht="15" customHeight="1" x14ac:dyDescent="0.2">
      <c r="A668" s="1">
        <v>671</v>
      </c>
      <c r="B668" s="22" t="s">
        <v>315</v>
      </c>
      <c r="C668" s="2"/>
      <c r="D668" s="2"/>
      <c r="E668" s="2"/>
      <c r="F668" s="215" t="s">
        <v>896</v>
      </c>
      <c r="G668" s="216" t="s">
        <v>881</v>
      </c>
      <c r="H668" s="216" t="s">
        <v>897</v>
      </c>
      <c r="I668" s="216"/>
      <c r="J668" s="3"/>
      <c r="K668" s="1"/>
      <c r="L668" s="1"/>
      <c r="M668" s="1"/>
      <c r="N668" s="1"/>
      <c r="O668" s="1"/>
      <c r="P668" s="1"/>
      <c r="Q668" s="1">
        <f t="shared" si="46"/>
        <v>0</v>
      </c>
      <c r="R668" s="16">
        <f t="shared" si="48"/>
        <v>0.5</v>
      </c>
      <c r="S668" s="18">
        <f t="shared" si="47"/>
        <v>0</v>
      </c>
      <c r="T668" s="18">
        <f t="shared" si="49"/>
        <v>86</v>
      </c>
      <c r="U668" s="1"/>
      <c r="V668" s="1"/>
      <c r="W668" s="1"/>
      <c r="X668" s="1"/>
      <c r="Y668" s="5"/>
    </row>
    <row r="669" spans="1:25" ht="15" customHeight="1" x14ac:dyDescent="0.2">
      <c r="A669" s="1">
        <v>672</v>
      </c>
      <c r="B669" s="22" t="s">
        <v>316</v>
      </c>
      <c r="C669" s="2"/>
      <c r="D669" s="2"/>
      <c r="E669" s="2"/>
      <c r="F669" s="215" t="s">
        <v>896</v>
      </c>
      <c r="G669" s="216" t="s">
        <v>881</v>
      </c>
      <c r="H669" s="216" t="s">
        <v>897</v>
      </c>
      <c r="I669" s="216"/>
      <c r="J669" s="3"/>
      <c r="K669" s="1"/>
      <c r="L669" s="1"/>
      <c r="M669" s="1"/>
      <c r="N669" s="1"/>
      <c r="O669" s="1"/>
      <c r="P669" s="1"/>
      <c r="Q669" s="1">
        <f t="shared" si="46"/>
        <v>0</v>
      </c>
      <c r="R669" s="16">
        <f t="shared" si="48"/>
        <v>0.5</v>
      </c>
      <c r="S669" s="18">
        <f t="shared" si="47"/>
        <v>0</v>
      </c>
      <c r="T669" s="18">
        <f t="shared" si="49"/>
        <v>86</v>
      </c>
      <c r="U669" s="1"/>
      <c r="V669" s="1"/>
      <c r="W669" s="1"/>
      <c r="X669" s="1"/>
      <c r="Y669" s="5"/>
    </row>
    <row r="670" spans="1:25" ht="15" customHeight="1" x14ac:dyDescent="0.2">
      <c r="A670" s="1">
        <v>673</v>
      </c>
      <c r="B670" s="22" t="s">
        <v>317</v>
      </c>
      <c r="C670" s="2"/>
      <c r="D670" s="2"/>
      <c r="E670" s="2"/>
      <c r="F670" s="215" t="s">
        <v>896</v>
      </c>
      <c r="G670" s="216" t="s">
        <v>881</v>
      </c>
      <c r="H670" s="216" t="s">
        <v>897</v>
      </c>
      <c r="I670" s="216"/>
      <c r="J670" s="3"/>
      <c r="K670" s="1"/>
      <c r="L670" s="1"/>
      <c r="M670" s="1"/>
      <c r="N670" s="1"/>
      <c r="O670" s="1"/>
      <c r="P670" s="1"/>
      <c r="Q670" s="1">
        <f t="shared" si="46"/>
        <v>0</v>
      </c>
      <c r="R670" s="16">
        <f t="shared" si="48"/>
        <v>0.5</v>
      </c>
      <c r="S670" s="18">
        <f t="shared" si="47"/>
        <v>0</v>
      </c>
      <c r="T670" s="18">
        <f t="shared" si="49"/>
        <v>86</v>
      </c>
      <c r="U670" s="1"/>
      <c r="V670" s="1"/>
      <c r="W670" s="1"/>
      <c r="X670" s="1"/>
      <c r="Y670" s="5"/>
    </row>
    <row r="671" spans="1:25" ht="15" customHeight="1" x14ac:dyDescent="0.2">
      <c r="A671" s="1">
        <v>674</v>
      </c>
      <c r="B671" s="22" t="s">
        <v>318</v>
      </c>
      <c r="C671" s="2"/>
      <c r="D671" s="2"/>
      <c r="E671" s="2"/>
      <c r="F671" s="215" t="s">
        <v>896</v>
      </c>
      <c r="G671" s="216" t="s">
        <v>881</v>
      </c>
      <c r="H671" s="216" t="s">
        <v>897</v>
      </c>
      <c r="I671" s="216"/>
      <c r="J671" s="3"/>
      <c r="K671" s="1"/>
      <c r="L671" s="1"/>
      <c r="M671" s="1"/>
      <c r="N671" s="1"/>
      <c r="O671" s="1"/>
      <c r="P671" s="1"/>
      <c r="Q671" s="1">
        <f t="shared" si="46"/>
        <v>0</v>
      </c>
      <c r="R671" s="16">
        <f t="shared" si="48"/>
        <v>0.5</v>
      </c>
      <c r="S671" s="18">
        <f t="shared" si="47"/>
        <v>0</v>
      </c>
      <c r="T671" s="18">
        <f t="shared" si="49"/>
        <v>86</v>
      </c>
      <c r="U671" s="1"/>
      <c r="V671" s="1"/>
      <c r="W671" s="1"/>
      <c r="X671" s="1"/>
      <c r="Y671" s="5"/>
    </row>
    <row r="672" spans="1:25" ht="15" customHeight="1" x14ac:dyDescent="0.2">
      <c r="A672" s="1">
        <v>675</v>
      </c>
      <c r="B672" s="22" t="s">
        <v>319</v>
      </c>
      <c r="C672" s="2"/>
      <c r="D672" s="2"/>
      <c r="E672" s="2"/>
      <c r="F672" s="215" t="s">
        <v>896</v>
      </c>
      <c r="G672" s="216" t="s">
        <v>881</v>
      </c>
      <c r="H672" s="216" t="s">
        <v>897</v>
      </c>
      <c r="I672" s="216"/>
      <c r="J672" s="3"/>
      <c r="K672" s="1"/>
      <c r="L672" s="1"/>
      <c r="M672" s="1"/>
      <c r="N672" s="1"/>
      <c r="O672" s="1"/>
      <c r="P672" s="1"/>
      <c r="Q672" s="1">
        <f t="shared" si="46"/>
        <v>0</v>
      </c>
      <c r="R672" s="16">
        <f t="shared" si="48"/>
        <v>0.5</v>
      </c>
      <c r="S672" s="18">
        <f t="shared" si="47"/>
        <v>0</v>
      </c>
      <c r="T672" s="18">
        <f t="shared" si="49"/>
        <v>86</v>
      </c>
      <c r="U672" s="1"/>
      <c r="V672" s="1"/>
      <c r="W672" s="1"/>
      <c r="X672" s="1"/>
      <c r="Y672" s="5"/>
    </row>
    <row r="673" spans="1:25" ht="15" customHeight="1" x14ac:dyDescent="0.2">
      <c r="A673" s="1">
        <v>676</v>
      </c>
      <c r="B673" s="22" t="s">
        <v>320</v>
      </c>
      <c r="C673" s="2"/>
      <c r="D673" s="2"/>
      <c r="E673" s="2"/>
      <c r="F673" s="215" t="s">
        <v>896</v>
      </c>
      <c r="G673" s="216" t="s">
        <v>881</v>
      </c>
      <c r="H673" s="216" t="s">
        <v>897</v>
      </c>
      <c r="I673" s="216"/>
      <c r="J673" s="3"/>
      <c r="K673" s="1"/>
      <c r="L673" s="1"/>
      <c r="M673" s="1"/>
      <c r="N673" s="1"/>
      <c r="O673" s="1"/>
      <c r="P673" s="1"/>
      <c r="Q673" s="1">
        <f t="shared" si="46"/>
        <v>0</v>
      </c>
      <c r="R673" s="16">
        <f t="shared" si="48"/>
        <v>0.5</v>
      </c>
      <c r="S673" s="18">
        <f t="shared" si="47"/>
        <v>0</v>
      </c>
      <c r="T673" s="18">
        <f t="shared" si="49"/>
        <v>86</v>
      </c>
      <c r="U673" s="1"/>
      <c r="V673" s="1"/>
      <c r="W673" s="1"/>
      <c r="X673" s="1"/>
      <c r="Y673" s="5"/>
    </row>
    <row r="674" spans="1:25" ht="15" customHeight="1" x14ac:dyDescent="0.2">
      <c r="A674" s="1">
        <v>677</v>
      </c>
      <c r="B674" s="22" t="s">
        <v>323</v>
      </c>
      <c r="C674" s="2"/>
      <c r="D674" s="2"/>
      <c r="E674" s="2"/>
      <c r="F674" s="215" t="s">
        <v>896</v>
      </c>
      <c r="G674" s="216" t="s">
        <v>881</v>
      </c>
      <c r="H674" s="216" t="s">
        <v>897</v>
      </c>
      <c r="I674" s="216"/>
      <c r="J674" s="3"/>
      <c r="K674" s="1"/>
      <c r="L674" s="1"/>
      <c r="M674" s="1"/>
      <c r="N674" s="1"/>
      <c r="O674" s="1"/>
      <c r="P674" s="1"/>
      <c r="Q674" s="1">
        <f t="shared" si="46"/>
        <v>0</v>
      </c>
      <c r="R674" s="16">
        <f t="shared" si="48"/>
        <v>0.5</v>
      </c>
      <c r="S674" s="18">
        <f t="shared" si="47"/>
        <v>0</v>
      </c>
      <c r="T674" s="18">
        <f t="shared" si="49"/>
        <v>86</v>
      </c>
      <c r="U674" s="1"/>
      <c r="V674" s="1"/>
      <c r="W674" s="1"/>
      <c r="X674" s="1"/>
      <c r="Y674" s="5"/>
    </row>
    <row r="675" spans="1:25" ht="15" customHeight="1" x14ac:dyDescent="0.2">
      <c r="A675" s="1">
        <v>678</v>
      </c>
      <c r="B675" s="22" t="s">
        <v>325</v>
      </c>
      <c r="C675" s="2"/>
      <c r="D675" s="2"/>
      <c r="E675" s="2"/>
      <c r="F675" s="215" t="s">
        <v>896</v>
      </c>
      <c r="G675" s="216" t="s">
        <v>881</v>
      </c>
      <c r="H675" s="216" t="s">
        <v>897</v>
      </c>
      <c r="I675" s="216"/>
      <c r="J675" s="3"/>
      <c r="K675" s="1"/>
      <c r="L675" s="1"/>
      <c r="M675" s="1"/>
      <c r="N675" s="1"/>
      <c r="O675" s="1"/>
      <c r="P675" s="1"/>
      <c r="Q675" s="1">
        <f t="shared" si="46"/>
        <v>0</v>
      </c>
      <c r="R675" s="16">
        <f t="shared" si="48"/>
        <v>0.5</v>
      </c>
      <c r="S675" s="18">
        <f t="shared" si="47"/>
        <v>0</v>
      </c>
      <c r="T675" s="18">
        <f t="shared" si="49"/>
        <v>86</v>
      </c>
      <c r="U675" s="1"/>
      <c r="V675" s="1"/>
      <c r="W675" s="1"/>
      <c r="X675" s="1"/>
      <c r="Y675" s="5"/>
    </row>
    <row r="676" spans="1:25" ht="15" customHeight="1" x14ac:dyDescent="0.2">
      <c r="A676" s="1">
        <v>679</v>
      </c>
      <c r="B676" s="22" t="s">
        <v>326</v>
      </c>
      <c r="C676" s="2"/>
      <c r="D676" s="2"/>
      <c r="E676" s="2"/>
      <c r="F676" s="215" t="s">
        <v>896</v>
      </c>
      <c r="G676" s="216" t="s">
        <v>881</v>
      </c>
      <c r="H676" s="216" t="s">
        <v>897</v>
      </c>
      <c r="I676" s="216"/>
      <c r="J676" s="3"/>
      <c r="K676" s="1"/>
      <c r="L676" s="1"/>
      <c r="M676" s="1"/>
      <c r="N676" s="1"/>
      <c r="O676" s="1"/>
      <c r="P676" s="1"/>
      <c r="Q676" s="1">
        <f t="shared" si="46"/>
        <v>0</v>
      </c>
      <c r="R676" s="16">
        <f t="shared" si="48"/>
        <v>0.5</v>
      </c>
      <c r="S676" s="18">
        <f t="shared" si="47"/>
        <v>0</v>
      </c>
      <c r="T676" s="18">
        <f t="shared" si="49"/>
        <v>86</v>
      </c>
      <c r="U676" s="1"/>
      <c r="V676" s="1"/>
      <c r="W676" s="1"/>
      <c r="X676" s="1"/>
      <c r="Y676" s="5"/>
    </row>
    <row r="677" spans="1:25" ht="15" customHeight="1" x14ac:dyDescent="0.2">
      <c r="A677" s="1">
        <v>680</v>
      </c>
      <c r="B677" s="22" t="s">
        <v>327</v>
      </c>
      <c r="C677" s="2"/>
      <c r="D677" s="2"/>
      <c r="E677" s="2"/>
      <c r="F677" s="215" t="s">
        <v>896</v>
      </c>
      <c r="G677" s="216" t="s">
        <v>881</v>
      </c>
      <c r="H677" s="216" t="s">
        <v>897</v>
      </c>
      <c r="I677" s="216"/>
      <c r="J677" s="3"/>
      <c r="K677" s="1"/>
      <c r="L677" s="1"/>
      <c r="M677" s="1"/>
      <c r="N677" s="1"/>
      <c r="O677" s="1"/>
      <c r="P677" s="1"/>
      <c r="Q677" s="1">
        <f t="shared" si="46"/>
        <v>0</v>
      </c>
      <c r="R677" s="16">
        <f t="shared" si="48"/>
        <v>0.5</v>
      </c>
      <c r="S677" s="18">
        <f t="shared" si="47"/>
        <v>0</v>
      </c>
      <c r="T677" s="18">
        <f t="shared" si="49"/>
        <v>86</v>
      </c>
      <c r="U677" s="1"/>
      <c r="V677" s="1"/>
      <c r="W677" s="1"/>
      <c r="X677" s="1"/>
      <c r="Y677" s="5"/>
    </row>
    <row r="678" spans="1:25" ht="15" customHeight="1" x14ac:dyDescent="0.2">
      <c r="A678" s="1">
        <v>681</v>
      </c>
      <c r="B678" s="22" t="s">
        <v>328</v>
      </c>
      <c r="C678" s="2"/>
      <c r="D678" s="2"/>
      <c r="E678" s="2"/>
      <c r="F678" s="215" t="s">
        <v>896</v>
      </c>
      <c r="G678" s="216" t="s">
        <v>881</v>
      </c>
      <c r="H678" s="216" t="s">
        <v>897</v>
      </c>
      <c r="I678" s="216"/>
      <c r="J678" s="3"/>
      <c r="K678" s="1"/>
      <c r="L678" s="1"/>
      <c r="M678" s="1"/>
      <c r="N678" s="1"/>
      <c r="O678" s="1"/>
      <c r="P678" s="1"/>
      <c r="Q678" s="1">
        <f t="shared" si="46"/>
        <v>0</v>
      </c>
      <c r="R678" s="16">
        <f t="shared" si="48"/>
        <v>0.5</v>
      </c>
      <c r="S678" s="18">
        <f t="shared" si="47"/>
        <v>0</v>
      </c>
      <c r="T678" s="18">
        <f t="shared" si="49"/>
        <v>86</v>
      </c>
      <c r="U678" s="1"/>
      <c r="V678" s="1"/>
      <c r="W678" s="1"/>
      <c r="X678" s="1"/>
      <c r="Y678" s="5"/>
    </row>
    <row r="679" spans="1:25" ht="15" customHeight="1" x14ac:dyDescent="0.2">
      <c r="A679" s="1">
        <v>682</v>
      </c>
      <c r="B679" s="22" t="s">
        <v>329</v>
      </c>
      <c r="C679" s="2"/>
      <c r="D679" s="2"/>
      <c r="E679" s="2"/>
      <c r="F679" s="215" t="s">
        <v>896</v>
      </c>
      <c r="G679" s="216" t="s">
        <v>881</v>
      </c>
      <c r="H679" s="216" t="s">
        <v>897</v>
      </c>
      <c r="I679" s="216"/>
      <c r="J679" s="3"/>
      <c r="K679" s="1"/>
      <c r="L679" s="1"/>
      <c r="M679" s="1"/>
      <c r="N679" s="1"/>
      <c r="O679" s="1"/>
      <c r="P679" s="1"/>
      <c r="Q679" s="1">
        <f t="shared" si="46"/>
        <v>0</v>
      </c>
      <c r="R679" s="16">
        <f t="shared" si="48"/>
        <v>0.5</v>
      </c>
      <c r="S679" s="18">
        <f t="shared" si="47"/>
        <v>0</v>
      </c>
      <c r="T679" s="18">
        <f t="shared" si="49"/>
        <v>86</v>
      </c>
      <c r="U679" s="1"/>
      <c r="V679" s="1"/>
      <c r="W679" s="1"/>
      <c r="X679" s="1"/>
      <c r="Y679" s="5"/>
    </row>
    <row r="680" spans="1:25" ht="15" customHeight="1" x14ac:dyDescent="0.2">
      <c r="A680" s="1">
        <v>683</v>
      </c>
      <c r="B680" s="22" t="s">
        <v>330</v>
      </c>
      <c r="C680" s="2"/>
      <c r="D680" s="2"/>
      <c r="E680" s="2"/>
      <c r="F680" s="215" t="s">
        <v>896</v>
      </c>
      <c r="G680" s="216" t="s">
        <v>881</v>
      </c>
      <c r="H680" s="216" t="s">
        <v>897</v>
      </c>
      <c r="I680" s="216"/>
      <c r="J680" s="3"/>
      <c r="K680" s="1"/>
      <c r="L680" s="1"/>
      <c r="M680" s="1"/>
      <c r="N680" s="1"/>
      <c r="O680" s="1"/>
      <c r="P680" s="1"/>
      <c r="Q680" s="1">
        <f t="shared" si="46"/>
        <v>0</v>
      </c>
      <c r="R680" s="16">
        <f t="shared" si="48"/>
        <v>0.5</v>
      </c>
      <c r="S680" s="18">
        <f t="shared" si="47"/>
        <v>0</v>
      </c>
      <c r="T680" s="18">
        <f t="shared" si="49"/>
        <v>86</v>
      </c>
      <c r="U680" s="1"/>
      <c r="V680" s="1"/>
      <c r="W680" s="1"/>
      <c r="X680" s="1"/>
      <c r="Y680" s="5"/>
    </row>
    <row r="681" spans="1:25" ht="15" customHeight="1" x14ac:dyDescent="0.2">
      <c r="A681" s="1">
        <v>684</v>
      </c>
      <c r="B681" s="22" t="s">
        <v>331</v>
      </c>
      <c r="C681" s="2"/>
      <c r="D681" s="2"/>
      <c r="E681" s="2"/>
      <c r="F681" s="215" t="s">
        <v>896</v>
      </c>
      <c r="G681" s="216" t="s">
        <v>881</v>
      </c>
      <c r="H681" s="216" t="s">
        <v>897</v>
      </c>
      <c r="I681" s="216"/>
      <c r="J681" s="3"/>
      <c r="K681" s="1"/>
      <c r="L681" s="1"/>
      <c r="M681" s="1"/>
      <c r="N681" s="1"/>
      <c r="O681" s="1"/>
      <c r="P681" s="1"/>
      <c r="Q681" s="1">
        <f t="shared" si="46"/>
        <v>0</v>
      </c>
      <c r="R681" s="16">
        <f t="shared" si="48"/>
        <v>0.5</v>
      </c>
      <c r="S681" s="18">
        <f t="shared" si="47"/>
        <v>0</v>
      </c>
      <c r="T681" s="18">
        <f t="shared" si="49"/>
        <v>86</v>
      </c>
      <c r="U681" s="1"/>
      <c r="V681" s="1"/>
      <c r="W681" s="1"/>
      <c r="X681" s="1"/>
      <c r="Y681" s="5"/>
    </row>
    <row r="682" spans="1:25" ht="15" customHeight="1" x14ac:dyDescent="0.2">
      <c r="A682" s="1">
        <v>685</v>
      </c>
      <c r="B682" s="22" t="s">
        <v>332</v>
      </c>
      <c r="C682" s="2"/>
      <c r="D682" s="2"/>
      <c r="E682" s="2"/>
      <c r="F682" s="215" t="s">
        <v>896</v>
      </c>
      <c r="G682" s="216" t="s">
        <v>881</v>
      </c>
      <c r="H682" s="216" t="s">
        <v>897</v>
      </c>
      <c r="I682" s="216"/>
      <c r="J682" s="3"/>
      <c r="K682" s="1"/>
      <c r="L682" s="1"/>
      <c r="M682" s="1"/>
      <c r="N682" s="1"/>
      <c r="O682" s="1"/>
      <c r="P682" s="1"/>
      <c r="Q682" s="1">
        <f t="shared" si="46"/>
        <v>0</v>
      </c>
      <c r="R682" s="16">
        <f t="shared" si="48"/>
        <v>0.5</v>
      </c>
      <c r="S682" s="18">
        <f t="shared" si="47"/>
        <v>0</v>
      </c>
      <c r="T682" s="18">
        <f t="shared" si="49"/>
        <v>86</v>
      </c>
      <c r="U682" s="1"/>
      <c r="V682" s="1"/>
      <c r="W682" s="1"/>
      <c r="X682" s="1"/>
      <c r="Y682" s="5"/>
    </row>
    <row r="683" spans="1:25" ht="15" customHeight="1" x14ac:dyDescent="0.2">
      <c r="A683" s="1">
        <v>686</v>
      </c>
      <c r="B683" s="22" t="s">
        <v>333</v>
      </c>
      <c r="C683" s="2"/>
      <c r="D683" s="2"/>
      <c r="E683" s="2"/>
      <c r="F683" s="215" t="s">
        <v>896</v>
      </c>
      <c r="G683" s="216" t="s">
        <v>881</v>
      </c>
      <c r="H683" s="216" t="s">
        <v>897</v>
      </c>
      <c r="I683" s="216"/>
      <c r="J683" s="3"/>
      <c r="K683" s="1"/>
      <c r="L683" s="1"/>
      <c r="M683" s="1"/>
      <c r="N683" s="1"/>
      <c r="O683" s="1"/>
      <c r="P683" s="1"/>
      <c r="Q683" s="1">
        <f t="shared" si="46"/>
        <v>0</v>
      </c>
      <c r="R683" s="16">
        <f t="shared" si="48"/>
        <v>0.5</v>
      </c>
      <c r="S683" s="18">
        <f t="shared" si="47"/>
        <v>0</v>
      </c>
      <c r="T683" s="18">
        <f t="shared" si="49"/>
        <v>86</v>
      </c>
      <c r="U683" s="1"/>
      <c r="V683" s="1"/>
      <c r="W683" s="1"/>
      <c r="X683" s="1"/>
      <c r="Y683" s="5"/>
    </row>
    <row r="684" spans="1:25" ht="15" customHeight="1" x14ac:dyDescent="0.2">
      <c r="A684" s="1">
        <v>687</v>
      </c>
      <c r="B684" s="22" t="s">
        <v>334</v>
      </c>
      <c r="C684" s="2"/>
      <c r="D684" s="2"/>
      <c r="E684" s="2"/>
      <c r="F684" s="215" t="s">
        <v>896</v>
      </c>
      <c r="G684" s="216" t="s">
        <v>881</v>
      </c>
      <c r="H684" s="216" t="s">
        <v>897</v>
      </c>
      <c r="I684" s="216"/>
      <c r="J684" s="3"/>
      <c r="K684" s="1"/>
      <c r="L684" s="1"/>
      <c r="M684" s="1"/>
      <c r="N684" s="1"/>
      <c r="O684" s="1"/>
      <c r="P684" s="1"/>
      <c r="Q684" s="1">
        <f t="shared" si="46"/>
        <v>0</v>
      </c>
      <c r="R684" s="16">
        <f t="shared" si="48"/>
        <v>0.5</v>
      </c>
      <c r="S684" s="18">
        <f t="shared" si="47"/>
        <v>0</v>
      </c>
      <c r="T684" s="18">
        <f t="shared" si="49"/>
        <v>86</v>
      </c>
      <c r="U684" s="1"/>
      <c r="V684" s="1"/>
      <c r="W684" s="1"/>
      <c r="X684" s="1"/>
      <c r="Y684" s="5"/>
    </row>
    <row r="685" spans="1:25" ht="15" customHeight="1" x14ac:dyDescent="0.2">
      <c r="A685" s="1">
        <v>688</v>
      </c>
      <c r="B685" s="22" t="s">
        <v>335</v>
      </c>
      <c r="C685" s="2"/>
      <c r="D685" s="2"/>
      <c r="E685" s="2"/>
      <c r="F685" s="215" t="s">
        <v>896</v>
      </c>
      <c r="G685" s="216" t="s">
        <v>881</v>
      </c>
      <c r="H685" s="216" t="s">
        <v>897</v>
      </c>
      <c r="I685" s="216"/>
      <c r="J685" s="3"/>
      <c r="K685" s="1"/>
      <c r="L685" s="1"/>
      <c r="M685" s="1"/>
      <c r="N685" s="1"/>
      <c r="O685" s="1"/>
      <c r="P685" s="1"/>
      <c r="Q685" s="1">
        <f t="shared" si="46"/>
        <v>0</v>
      </c>
      <c r="R685" s="16">
        <f t="shared" si="48"/>
        <v>0.5</v>
      </c>
      <c r="S685" s="18">
        <f t="shared" si="47"/>
        <v>0</v>
      </c>
      <c r="T685" s="18">
        <f t="shared" si="49"/>
        <v>86</v>
      </c>
      <c r="U685" s="1"/>
      <c r="V685" s="1"/>
      <c r="W685" s="1"/>
      <c r="X685" s="1"/>
      <c r="Y685" s="5"/>
    </row>
    <row r="686" spans="1:25" ht="15" customHeight="1" x14ac:dyDescent="0.2">
      <c r="A686" s="1">
        <v>689</v>
      </c>
      <c r="B686" s="22" t="s">
        <v>336</v>
      </c>
      <c r="C686" s="2"/>
      <c r="D686" s="2"/>
      <c r="E686" s="2"/>
      <c r="F686" s="215" t="s">
        <v>896</v>
      </c>
      <c r="G686" s="216" t="s">
        <v>881</v>
      </c>
      <c r="H686" s="216" t="s">
        <v>897</v>
      </c>
      <c r="I686" s="216"/>
      <c r="J686" s="3"/>
      <c r="K686" s="1"/>
      <c r="L686" s="1"/>
      <c r="M686" s="1"/>
      <c r="N686" s="1"/>
      <c r="O686" s="1"/>
      <c r="P686" s="1"/>
      <c r="Q686" s="1">
        <f t="shared" si="46"/>
        <v>0</v>
      </c>
      <c r="R686" s="16">
        <f t="shared" si="48"/>
        <v>0.5</v>
      </c>
      <c r="S686" s="18">
        <f t="shared" si="47"/>
        <v>0</v>
      </c>
      <c r="T686" s="18">
        <f t="shared" si="49"/>
        <v>86</v>
      </c>
      <c r="U686" s="1"/>
      <c r="V686" s="1"/>
      <c r="W686" s="1"/>
      <c r="X686" s="1"/>
      <c r="Y686" s="5"/>
    </row>
    <row r="687" spans="1:25" ht="15" customHeight="1" x14ac:dyDescent="0.2">
      <c r="A687" s="1">
        <v>690</v>
      </c>
      <c r="B687" s="22" t="s">
        <v>337</v>
      </c>
      <c r="C687" s="2"/>
      <c r="D687" s="2"/>
      <c r="E687" s="2"/>
      <c r="F687" s="215" t="s">
        <v>896</v>
      </c>
      <c r="G687" s="216" t="s">
        <v>881</v>
      </c>
      <c r="H687" s="216" t="s">
        <v>897</v>
      </c>
      <c r="I687" s="216"/>
      <c r="J687" s="3"/>
      <c r="K687" s="1"/>
      <c r="L687" s="1"/>
      <c r="M687" s="1"/>
      <c r="N687" s="1"/>
      <c r="O687" s="1"/>
      <c r="P687" s="1"/>
      <c r="Q687" s="1">
        <f t="shared" si="46"/>
        <v>0</v>
      </c>
      <c r="R687" s="16">
        <f t="shared" si="48"/>
        <v>0.5</v>
      </c>
      <c r="S687" s="18">
        <f t="shared" si="47"/>
        <v>0</v>
      </c>
      <c r="T687" s="18">
        <f t="shared" si="49"/>
        <v>86</v>
      </c>
      <c r="U687" s="1"/>
      <c r="V687" s="1"/>
      <c r="W687" s="1"/>
      <c r="X687" s="1"/>
      <c r="Y687" s="5"/>
    </row>
    <row r="688" spans="1:25" ht="15" customHeight="1" x14ac:dyDescent="0.2">
      <c r="A688" s="1">
        <v>691</v>
      </c>
      <c r="B688" s="22" t="s">
        <v>338</v>
      </c>
      <c r="C688" s="2"/>
      <c r="D688" s="2"/>
      <c r="E688" s="2"/>
      <c r="F688" s="215" t="s">
        <v>896</v>
      </c>
      <c r="G688" s="216" t="s">
        <v>881</v>
      </c>
      <c r="H688" s="216" t="s">
        <v>897</v>
      </c>
      <c r="I688" s="216"/>
      <c r="J688" s="3"/>
      <c r="K688" s="1"/>
      <c r="L688" s="1"/>
      <c r="M688" s="1"/>
      <c r="N688" s="1"/>
      <c r="O688" s="1"/>
      <c r="P688" s="1"/>
      <c r="Q688" s="1">
        <f t="shared" si="46"/>
        <v>0</v>
      </c>
      <c r="R688" s="16">
        <f t="shared" si="48"/>
        <v>0.5</v>
      </c>
      <c r="S688" s="18">
        <f t="shared" si="47"/>
        <v>0</v>
      </c>
      <c r="T688" s="18">
        <f t="shared" si="49"/>
        <v>86</v>
      </c>
      <c r="U688" s="1"/>
      <c r="V688" s="1"/>
      <c r="W688" s="1"/>
      <c r="X688" s="1"/>
      <c r="Y688" s="5"/>
    </row>
    <row r="689" spans="1:25" ht="15" customHeight="1" x14ac:dyDescent="0.2">
      <c r="A689" s="1">
        <v>692</v>
      </c>
      <c r="B689" s="22" t="s">
        <v>339</v>
      </c>
      <c r="C689" s="2"/>
      <c r="D689" s="2"/>
      <c r="E689" s="2"/>
      <c r="F689" s="215" t="s">
        <v>896</v>
      </c>
      <c r="G689" s="216" t="s">
        <v>881</v>
      </c>
      <c r="H689" s="216" t="s">
        <v>897</v>
      </c>
      <c r="I689" s="216"/>
      <c r="J689" s="3"/>
      <c r="K689" s="1"/>
      <c r="L689" s="1"/>
      <c r="M689" s="1"/>
      <c r="N689" s="1"/>
      <c r="O689" s="1"/>
      <c r="P689" s="1"/>
      <c r="Q689" s="1">
        <f t="shared" si="46"/>
        <v>0</v>
      </c>
      <c r="R689" s="16">
        <f t="shared" si="48"/>
        <v>0.5</v>
      </c>
      <c r="S689" s="18">
        <f t="shared" si="47"/>
        <v>0</v>
      </c>
      <c r="T689" s="18">
        <f t="shared" si="49"/>
        <v>86</v>
      </c>
      <c r="U689" s="1"/>
      <c r="V689" s="1"/>
      <c r="W689" s="1"/>
      <c r="X689" s="1"/>
      <c r="Y689" s="5"/>
    </row>
    <row r="690" spans="1:25" ht="15" customHeight="1" x14ac:dyDescent="0.2">
      <c r="A690" s="1">
        <v>693</v>
      </c>
      <c r="B690" s="22" t="s">
        <v>340</v>
      </c>
      <c r="C690" s="2"/>
      <c r="D690" s="2"/>
      <c r="E690" s="2"/>
      <c r="F690" s="215" t="s">
        <v>896</v>
      </c>
      <c r="G690" s="216" t="s">
        <v>881</v>
      </c>
      <c r="H690" s="216" t="s">
        <v>897</v>
      </c>
      <c r="I690" s="216"/>
      <c r="J690" s="3"/>
      <c r="K690" s="1"/>
      <c r="L690" s="1"/>
      <c r="M690" s="1"/>
      <c r="N690" s="1"/>
      <c r="O690" s="1"/>
      <c r="P690" s="1"/>
      <c r="Q690" s="1">
        <f t="shared" si="46"/>
        <v>0</v>
      </c>
      <c r="R690" s="16">
        <f t="shared" si="48"/>
        <v>0.5</v>
      </c>
      <c r="S690" s="18">
        <f t="shared" si="47"/>
        <v>0</v>
      </c>
      <c r="T690" s="18">
        <f t="shared" si="49"/>
        <v>86</v>
      </c>
      <c r="U690" s="1"/>
      <c r="V690" s="1"/>
      <c r="W690" s="1"/>
      <c r="X690" s="1"/>
      <c r="Y690" s="5"/>
    </row>
    <row r="691" spans="1:25" ht="15" customHeight="1" x14ac:dyDescent="0.2">
      <c r="A691" s="1">
        <v>694</v>
      </c>
      <c r="B691" s="22" t="s">
        <v>341</v>
      </c>
      <c r="C691" s="2"/>
      <c r="D691" s="2"/>
      <c r="E691" s="2"/>
      <c r="F691" s="215" t="s">
        <v>896</v>
      </c>
      <c r="G691" s="216" t="s">
        <v>881</v>
      </c>
      <c r="H691" s="216" t="s">
        <v>897</v>
      </c>
      <c r="I691" s="216"/>
      <c r="J691" s="3"/>
      <c r="K691" s="1"/>
      <c r="L691" s="1"/>
      <c r="M691" s="1"/>
      <c r="N691" s="1"/>
      <c r="O691" s="1"/>
      <c r="P691" s="1"/>
      <c r="Q691" s="1">
        <f t="shared" si="46"/>
        <v>0</v>
      </c>
      <c r="R691" s="16">
        <f t="shared" si="48"/>
        <v>0.5</v>
      </c>
      <c r="S691" s="18">
        <f t="shared" si="47"/>
        <v>0</v>
      </c>
      <c r="T691" s="18">
        <f t="shared" si="49"/>
        <v>86</v>
      </c>
      <c r="U691" s="1"/>
      <c r="V691" s="1"/>
      <c r="W691" s="1"/>
      <c r="X691" s="1"/>
      <c r="Y691" s="5"/>
    </row>
    <row r="692" spans="1:25" ht="15" customHeight="1" x14ac:dyDescent="0.2">
      <c r="A692" s="1">
        <v>695</v>
      </c>
      <c r="B692" s="22" t="s">
        <v>342</v>
      </c>
      <c r="C692" s="2"/>
      <c r="D692" s="2"/>
      <c r="E692" s="2"/>
      <c r="F692" s="215" t="s">
        <v>896</v>
      </c>
      <c r="G692" s="216" t="s">
        <v>881</v>
      </c>
      <c r="H692" s="216" t="s">
        <v>897</v>
      </c>
      <c r="I692" s="216"/>
      <c r="J692" s="3"/>
      <c r="K692" s="1"/>
      <c r="L692" s="1"/>
      <c r="M692" s="1"/>
      <c r="N692" s="1"/>
      <c r="O692" s="1"/>
      <c r="P692" s="1"/>
      <c r="Q692" s="1">
        <f t="shared" si="46"/>
        <v>0</v>
      </c>
      <c r="R692" s="16">
        <f t="shared" si="48"/>
        <v>0.5</v>
      </c>
      <c r="S692" s="18">
        <f t="shared" si="47"/>
        <v>0</v>
      </c>
      <c r="T692" s="18">
        <f t="shared" si="49"/>
        <v>86</v>
      </c>
      <c r="U692" s="1"/>
      <c r="V692" s="1"/>
      <c r="W692" s="1"/>
      <c r="X692" s="1"/>
      <c r="Y692" s="5"/>
    </row>
    <row r="693" spans="1:25" ht="15" customHeight="1" x14ac:dyDescent="0.2">
      <c r="A693" s="1">
        <v>696</v>
      </c>
      <c r="B693" s="22" t="s">
        <v>343</v>
      </c>
      <c r="C693" s="2"/>
      <c r="D693" s="2"/>
      <c r="E693" s="2"/>
      <c r="F693" s="215" t="s">
        <v>896</v>
      </c>
      <c r="G693" s="216" t="s">
        <v>881</v>
      </c>
      <c r="H693" s="216" t="s">
        <v>897</v>
      </c>
      <c r="I693" s="216"/>
      <c r="J693" s="3"/>
      <c r="K693" s="1"/>
      <c r="L693" s="1"/>
      <c r="M693" s="1"/>
      <c r="N693" s="1"/>
      <c r="O693" s="1"/>
      <c r="P693" s="1"/>
      <c r="Q693" s="1">
        <f t="shared" si="46"/>
        <v>0</v>
      </c>
      <c r="R693" s="16">
        <f t="shared" si="48"/>
        <v>0.5</v>
      </c>
      <c r="S693" s="18">
        <f t="shared" si="47"/>
        <v>0</v>
      </c>
      <c r="T693" s="18">
        <f t="shared" si="49"/>
        <v>86</v>
      </c>
      <c r="U693" s="1"/>
      <c r="V693" s="1"/>
      <c r="W693" s="1"/>
      <c r="X693" s="1"/>
      <c r="Y693" s="5"/>
    </row>
    <row r="694" spans="1:25" ht="15" customHeight="1" x14ac:dyDescent="0.2">
      <c r="A694" s="1">
        <v>697</v>
      </c>
      <c r="B694" s="22" t="s">
        <v>344</v>
      </c>
      <c r="C694" s="2"/>
      <c r="D694" s="2"/>
      <c r="E694" s="2"/>
      <c r="F694" s="215" t="s">
        <v>896</v>
      </c>
      <c r="G694" s="216" t="s">
        <v>881</v>
      </c>
      <c r="H694" s="216" t="s">
        <v>897</v>
      </c>
      <c r="I694" s="216"/>
      <c r="J694" s="3"/>
      <c r="K694" s="1"/>
      <c r="L694" s="1"/>
      <c r="M694" s="1"/>
      <c r="N694" s="1"/>
      <c r="O694" s="1"/>
      <c r="P694" s="1"/>
      <c r="Q694" s="1">
        <f t="shared" si="46"/>
        <v>0</v>
      </c>
      <c r="R694" s="16">
        <f t="shared" si="48"/>
        <v>0.5</v>
      </c>
      <c r="S694" s="18">
        <f t="shared" si="47"/>
        <v>0</v>
      </c>
      <c r="T694" s="18">
        <f t="shared" si="49"/>
        <v>86</v>
      </c>
      <c r="U694" s="1"/>
      <c r="V694" s="1"/>
      <c r="W694" s="1"/>
      <c r="X694" s="1"/>
      <c r="Y694" s="5"/>
    </row>
    <row r="695" spans="1:25" ht="15" customHeight="1" x14ac:dyDescent="0.2">
      <c r="A695" s="1">
        <v>698</v>
      </c>
      <c r="B695" s="22" t="s">
        <v>345</v>
      </c>
      <c r="C695" s="2"/>
      <c r="D695" s="2"/>
      <c r="E695" s="2"/>
      <c r="F695" s="215" t="s">
        <v>896</v>
      </c>
      <c r="G695" s="216" t="s">
        <v>881</v>
      </c>
      <c r="H695" s="216" t="s">
        <v>897</v>
      </c>
      <c r="I695" s="216"/>
      <c r="J695" s="3"/>
      <c r="K695" s="1"/>
      <c r="L695" s="1"/>
      <c r="M695" s="1"/>
      <c r="N695" s="1"/>
      <c r="O695" s="1"/>
      <c r="P695" s="1"/>
      <c r="Q695" s="1">
        <f t="shared" si="46"/>
        <v>0</v>
      </c>
      <c r="R695" s="16">
        <f t="shared" si="48"/>
        <v>0.5</v>
      </c>
      <c r="S695" s="18">
        <f t="shared" si="47"/>
        <v>0</v>
      </c>
      <c r="T695" s="18">
        <f t="shared" si="49"/>
        <v>86</v>
      </c>
      <c r="U695" s="1"/>
      <c r="V695" s="1"/>
      <c r="W695" s="1"/>
      <c r="X695" s="1"/>
      <c r="Y695" s="5"/>
    </row>
    <row r="696" spans="1:25" ht="15" customHeight="1" x14ac:dyDescent="0.2">
      <c r="A696" s="1">
        <v>699</v>
      </c>
      <c r="B696" s="22" t="s">
        <v>346</v>
      </c>
      <c r="C696" s="2"/>
      <c r="D696" s="2"/>
      <c r="E696" s="2"/>
      <c r="F696" s="215" t="s">
        <v>896</v>
      </c>
      <c r="G696" s="216" t="s">
        <v>881</v>
      </c>
      <c r="H696" s="216" t="s">
        <v>897</v>
      </c>
      <c r="I696" s="216"/>
      <c r="J696" s="3"/>
      <c r="K696" s="1"/>
      <c r="L696" s="1"/>
      <c r="M696" s="1"/>
      <c r="N696" s="1"/>
      <c r="O696" s="1"/>
      <c r="P696" s="1"/>
      <c r="Q696" s="1">
        <f t="shared" si="46"/>
        <v>0</v>
      </c>
      <c r="R696" s="16">
        <f t="shared" si="48"/>
        <v>0.5</v>
      </c>
      <c r="S696" s="18">
        <f t="shared" si="47"/>
        <v>0</v>
      </c>
      <c r="T696" s="18">
        <f t="shared" si="49"/>
        <v>86</v>
      </c>
      <c r="U696" s="1"/>
      <c r="V696" s="1"/>
      <c r="W696" s="1"/>
      <c r="X696" s="1"/>
      <c r="Y696" s="5"/>
    </row>
    <row r="697" spans="1:25" ht="15" customHeight="1" x14ac:dyDescent="0.2">
      <c r="A697" s="1">
        <v>700</v>
      </c>
      <c r="B697" s="22" t="s">
        <v>347</v>
      </c>
      <c r="C697" s="2"/>
      <c r="D697" s="2"/>
      <c r="E697" s="2"/>
      <c r="F697" s="215" t="s">
        <v>896</v>
      </c>
      <c r="G697" s="216" t="s">
        <v>881</v>
      </c>
      <c r="H697" s="216" t="s">
        <v>897</v>
      </c>
      <c r="I697" s="216"/>
      <c r="J697" s="3"/>
      <c r="K697" s="1"/>
      <c r="L697" s="1"/>
      <c r="M697" s="1"/>
      <c r="N697" s="1"/>
      <c r="O697" s="1"/>
      <c r="P697" s="1"/>
      <c r="Q697" s="1">
        <f t="shared" si="46"/>
        <v>0</v>
      </c>
      <c r="R697" s="16">
        <f t="shared" si="48"/>
        <v>0.5</v>
      </c>
      <c r="S697" s="18">
        <f t="shared" si="47"/>
        <v>0</v>
      </c>
      <c r="T697" s="18">
        <f t="shared" si="49"/>
        <v>86</v>
      </c>
      <c r="U697" s="1"/>
      <c r="V697" s="1"/>
      <c r="W697" s="1"/>
      <c r="X697" s="1"/>
      <c r="Y697" s="5"/>
    </row>
    <row r="698" spans="1:25" ht="15" customHeight="1" x14ac:dyDescent="0.2">
      <c r="A698" s="1">
        <v>701</v>
      </c>
      <c r="B698" s="22" t="s">
        <v>308</v>
      </c>
      <c r="C698" s="2"/>
      <c r="D698" s="2"/>
      <c r="E698" s="2"/>
      <c r="F698" s="215" t="s">
        <v>896</v>
      </c>
      <c r="G698" s="216" t="s">
        <v>881</v>
      </c>
      <c r="H698" s="216" t="s">
        <v>897</v>
      </c>
      <c r="I698" s="216"/>
      <c r="J698" s="3"/>
      <c r="K698" s="1"/>
      <c r="L698" s="1"/>
      <c r="M698" s="1"/>
      <c r="N698" s="1"/>
      <c r="O698" s="1"/>
      <c r="P698" s="1"/>
      <c r="Q698" s="1">
        <f t="shared" si="46"/>
        <v>0</v>
      </c>
      <c r="R698" s="16">
        <f t="shared" si="48"/>
        <v>0.5</v>
      </c>
      <c r="S698" s="18">
        <f t="shared" si="47"/>
        <v>0</v>
      </c>
      <c r="T698" s="18">
        <f t="shared" si="49"/>
        <v>86</v>
      </c>
      <c r="U698" s="1"/>
      <c r="V698" s="1"/>
      <c r="W698" s="1"/>
      <c r="X698" s="1"/>
      <c r="Y698" s="5"/>
    </row>
    <row r="699" spans="1:25" ht="15" customHeight="1" x14ac:dyDescent="0.2">
      <c r="A699" s="1">
        <v>702</v>
      </c>
      <c r="B699" s="22" t="s">
        <v>712</v>
      </c>
      <c r="C699" s="2"/>
      <c r="D699" s="2"/>
      <c r="E699" s="2"/>
      <c r="F699" s="215" t="s">
        <v>896</v>
      </c>
      <c r="G699" s="216" t="s">
        <v>881</v>
      </c>
      <c r="H699" s="216" t="s">
        <v>897</v>
      </c>
      <c r="I699" s="216"/>
      <c r="J699" s="3"/>
      <c r="K699" s="1"/>
      <c r="L699" s="1"/>
      <c r="M699" s="1"/>
      <c r="N699" s="1"/>
      <c r="O699" s="1"/>
      <c r="P699" s="1"/>
      <c r="Q699" s="1">
        <f t="shared" si="46"/>
        <v>0</v>
      </c>
      <c r="R699" s="16">
        <f t="shared" si="48"/>
        <v>0.5</v>
      </c>
      <c r="S699" s="18">
        <f t="shared" si="47"/>
        <v>0</v>
      </c>
      <c r="T699" s="18">
        <f t="shared" si="49"/>
        <v>86</v>
      </c>
      <c r="U699" s="1"/>
      <c r="V699" s="1"/>
      <c r="W699" s="1"/>
      <c r="X699" s="1"/>
      <c r="Y699" s="5"/>
    </row>
    <row r="700" spans="1:25" ht="15" customHeight="1" x14ac:dyDescent="0.2">
      <c r="A700" s="1">
        <v>703</v>
      </c>
      <c r="B700" s="22" t="s">
        <v>713</v>
      </c>
      <c r="C700" s="2"/>
      <c r="D700" s="2"/>
      <c r="E700" s="2"/>
      <c r="F700" s="215" t="s">
        <v>896</v>
      </c>
      <c r="G700" s="216" t="s">
        <v>881</v>
      </c>
      <c r="H700" s="216" t="s">
        <v>897</v>
      </c>
      <c r="I700" s="216"/>
      <c r="J700" s="3"/>
      <c r="K700" s="1"/>
      <c r="L700" s="1"/>
      <c r="M700" s="1"/>
      <c r="N700" s="1"/>
      <c r="O700" s="1"/>
      <c r="P700" s="1"/>
      <c r="Q700" s="1">
        <f t="shared" si="46"/>
        <v>0</v>
      </c>
      <c r="R700" s="16">
        <f t="shared" si="48"/>
        <v>0.5</v>
      </c>
      <c r="S700" s="18">
        <f t="shared" si="47"/>
        <v>0</v>
      </c>
      <c r="T700" s="18">
        <f t="shared" si="49"/>
        <v>86</v>
      </c>
      <c r="U700" s="1"/>
      <c r="V700" s="1"/>
      <c r="W700" s="1"/>
      <c r="X700" s="1"/>
      <c r="Y700" s="5"/>
    </row>
    <row r="701" spans="1:25" ht="15" customHeight="1" x14ac:dyDescent="0.2">
      <c r="A701" s="1">
        <v>704</v>
      </c>
      <c r="B701" s="22" t="s">
        <v>714</v>
      </c>
      <c r="C701" s="2"/>
      <c r="D701" s="2"/>
      <c r="E701" s="2"/>
      <c r="F701" s="215" t="s">
        <v>896</v>
      </c>
      <c r="G701" s="216" t="s">
        <v>881</v>
      </c>
      <c r="H701" s="216" t="s">
        <v>897</v>
      </c>
      <c r="I701" s="216"/>
      <c r="J701" s="3"/>
      <c r="K701" s="1"/>
      <c r="L701" s="1"/>
      <c r="M701" s="1"/>
      <c r="N701" s="1"/>
      <c r="O701" s="1"/>
      <c r="P701" s="1"/>
      <c r="Q701" s="1">
        <f t="shared" si="46"/>
        <v>0</v>
      </c>
      <c r="R701" s="16">
        <f t="shared" si="48"/>
        <v>0.5</v>
      </c>
      <c r="S701" s="18">
        <f t="shared" si="47"/>
        <v>0</v>
      </c>
      <c r="T701" s="18">
        <f t="shared" si="49"/>
        <v>86</v>
      </c>
      <c r="U701" s="1"/>
      <c r="V701" s="1"/>
      <c r="W701" s="1"/>
      <c r="X701" s="1"/>
      <c r="Y701" s="5"/>
    </row>
    <row r="702" spans="1:25" ht="15" customHeight="1" x14ac:dyDescent="0.2">
      <c r="A702" s="1">
        <v>705</v>
      </c>
      <c r="B702" s="22" t="s">
        <v>715</v>
      </c>
      <c r="C702" s="2"/>
      <c r="D702" s="2"/>
      <c r="E702" s="2"/>
      <c r="F702" s="215" t="s">
        <v>896</v>
      </c>
      <c r="G702" s="216" t="s">
        <v>881</v>
      </c>
      <c r="H702" s="216" t="s">
        <v>897</v>
      </c>
      <c r="I702" s="216"/>
      <c r="J702" s="3"/>
      <c r="K702" s="1"/>
      <c r="L702" s="1"/>
      <c r="M702" s="1"/>
      <c r="N702" s="1"/>
      <c r="O702" s="1"/>
      <c r="P702" s="1"/>
      <c r="Q702" s="1">
        <f t="shared" si="46"/>
        <v>0</v>
      </c>
      <c r="R702" s="16">
        <f t="shared" si="48"/>
        <v>0.5</v>
      </c>
      <c r="S702" s="18">
        <f t="shared" si="47"/>
        <v>0</v>
      </c>
      <c r="T702" s="18">
        <f t="shared" si="49"/>
        <v>86</v>
      </c>
      <c r="U702" s="1"/>
      <c r="V702" s="1"/>
      <c r="W702" s="1"/>
      <c r="X702" s="1"/>
      <c r="Y702" s="5"/>
    </row>
    <row r="703" spans="1:25" ht="15" customHeight="1" x14ac:dyDescent="0.2">
      <c r="A703" s="1">
        <v>706</v>
      </c>
      <c r="B703" s="22" t="s">
        <v>716</v>
      </c>
      <c r="C703" s="2"/>
      <c r="D703" s="2"/>
      <c r="E703" s="2"/>
      <c r="F703" s="215" t="s">
        <v>896</v>
      </c>
      <c r="G703" s="216" t="s">
        <v>881</v>
      </c>
      <c r="H703" s="216" t="s">
        <v>897</v>
      </c>
      <c r="I703" s="216"/>
      <c r="J703" s="3"/>
      <c r="K703" s="1"/>
      <c r="L703" s="1"/>
      <c r="M703" s="1"/>
      <c r="N703" s="1"/>
      <c r="O703" s="1"/>
      <c r="P703" s="1"/>
      <c r="Q703" s="1">
        <f t="shared" ref="Q703:Q759" si="50">SUM(K703:P703)</f>
        <v>0</v>
      </c>
      <c r="R703" s="16">
        <f t="shared" si="48"/>
        <v>0.5</v>
      </c>
      <c r="S703" s="18">
        <f t="shared" si="47"/>
        <v>0</v>
      </c>
      <c r="T703" s="18">
        <f t="shared" si="49"/>
        <v>86</v>
      </c>
      <c r="U703" s="1"/>
      <c r="V703" s="1"/>
      <c r="W703" s="1"/>
      <c r="X703" s="1"/>
      <c r="Y703" s="5"/>
    </row>
    <row r="704" spans="1:25" ht="15" customHeight="1" x14ac:dyDescent="0.2">
      <c r="A704" s="1">
        <v>707</v>
      </c>
      <c r="B704" s="22" t="s">
        <v>717</v>
      </c>
      <c r="C704" s="2"/>
      <c r="D704" s="2"/>
      <c r="E704" s="2"/>
      <c r="F704" s="215" t="s">
        <v>896</v>
      </c>
      <c r="G704" s="216" t="s">
        <v>881</v>
      </c>
      <c r="H704" s="216" t="s">
        <v>897</v>
      </c>
      <c r="I704" s="216"/>
      <c r="J704" s="3"/>
      <c r="K704" s="1"/>
      <c r="L704" s="1"/>
      <c r="M704" s="1"/>
      <c r="N704" s="1"/>
      <c r="O704" s="1"/>
      <c r="P704" s="1"/>
      <c r="Q704" s="1">
        <f t="shared" si="50"/>
        <v>0</v>
      </c>
      <c r="R704" s="16">
        <f t="shared" si="48"/>
        <v>0.5</v>
      </c>
      <c r="S704" s="18">
        <f t="shared" si="47"/>
        <v>0</v>
      </c>
      <c r="T704" s="18">
        <f t="shared" si="49"/>
        <v>86</v>
      </c>
      <c r="U704" s="1"/>
      <c r="V704" s="1"/>
      <c r="W704" s="1"/>
      <c r="X704" s="1"/>
      <c r="Y704" s="5"/>
    </row>
    <row r="705" spans="1:25" ht="15" customHeight="1" x14ac:dyDescent="0.2">
      <c r="A705" s="1">
        <v>708</v>
      </c>
      <c r="B705" s="22" t="s">
        <v>718</v>
      </c>
      <c r="C705" s="2"/>
      <c r="D705" s="2"/>
      <c r="E705" s="2"/>
      <c r="F705" s="215" t="s">
        <v>896</v>
      </c>
      <c r="G705" s="216" t="s">
        <v>881</v>
      </c>
      <c r="H705" s="216" t="s">
        <v>897</v>
      </c>
      <c r="I705" s="216"/>
      <c r="J705" s="3"/>
      <c r="K705" s="1"/>
      <c r="L705" s="1"/>
      <c r="M705" s="1"/>
      <c r="N705" s="1"/>
      <c r="O705" s="1"/>
      <c r="P705" s="1"/>
      <c r="Q705" s="1">
        <f t="shared" si="50"/>
        <v>0</v>
      </c>
      <c r="R705" s="16">
        <f t="shared" si="48"/>
        <v>0.5</v>
      </c>
      <c r="S705" s="18">
        <f t="shared" si="47"/>
        <v>0</v>
      </c>
      <c r="T705" s="18">
        <f t="shared" si="49"/>
        <v>86</v>
      </c>
      <c r="U705" s="1"/>
      <c r="V705" s="1"/>
      <c r="W705" s="1"/>
      <c r="X705" s="1"/>
      <c r="Y705" s="5"/>
    </row>
    <row r="706" spans="1:25" ht="15" customHeight="1" x14ac:dyDescent="0.2">
      <c r="A706" s="1">
        <v>709</v>
      </c>
      <c r="B706" s="22" t="s">
        <v>719</v>
      </c>
      <c r="C706" s="2"/>
      <c r="D706" s="2"/>
      <c r="E706" s="2"/>
      <c r="F706" s="215" t="s">
        <v>896</v>
      </c>
      <c r="G706" s="216" t="s">
        <v>881</v>
      </c>
      <c r="H706" s="216" t="s">
        <v>897</v>
      </c>
      <c r="I706" s="216"/>
      <c r="J706" s="3"/>
      <c r="K706" s="1"/>
      <c r="L706" s="1"/>
      <c r="M706" s="1"/>
      <c r="N706" s="1"/>
      <c r="O706" s="1"/>
      <c r="P706" s="1"/>
      <c r="Q706" s="1">
        <f t="shared" si="50"/>
        <v>0</v>
      </c>
      <c r="R706" s="16">
        <f t="shared" si="48"/>
        <v>0.5</v>
      </c>
      <c r="S706" s="18">
        <f t="shared" si="47"/>
        <v>0</v>
      </c>
      <c r="T706" s="18">
        <f t="shared" si="49"/>
        <v>86</v>
      </c>
      <c r="U706" s="1"/>
      <c r="V706" s="1"/>
      <c r="W706" s="1"/>
      <c r="X706" s="1"/>
      <c r="Y706" s="5"/>
    </row>
    <row r="707" spans="1:25" ht="15" customHeight="1" x14ac:dyDescent="0.2">
      <c r="A707" s="1">
        <v>710</v>
      </c>
      <c r="B707" s="22" t="s">
        <v>720</v>
      </c>
      <c r="C707" s="2"/>
      <c r="D707" s="2"/>
      <c r="E707" s="2"/>
      <c r="F707" s="215" t="s">
        <v>896</v>
      </c>
      <c r="G707" s="216" t="s">
        <v>881</v>
      </c>
      <c r="H707" s="216" t="s">
        <v>897</v>
      </c>
      <c r="I707" s="216"/>
      <c r="J707" s="3"/>
      <c r="K707" s="1"/>
      <c r="L707" s="1"/>
      <c r="M707" s="1"/>
      <c r="N707" s="1"/>
      <c r="O707" s="1"/>
      <c r="P707" s="1"/>
      <c r="Q707" s="1">
        <f t="shared" si="50"/>
        <v>0</v>
      </c>
      <c r="R707" s="16">
        <f t="shared" si="48"/>
        <v>0.5</v>
      </c>
      <c r="S707" s="18">
        <f t="shared" si="47"/>
        <v>0</v>
      </c>
      <c r="T707" s="18">
        <f t="shared" si="49"/>
        <v>86</v>
      </c>
      <c r="U707" s="1"/>
      <c r="V707" s="1"/>
      <c r="W707" s="1"/>
      <c r="X707" s="1"/>
      <c r="Y707" s="5"/>
    </row>
    <row r="708" spans="1:25" ht="15" customHeight="1" x14ac:dyDescent="0.2">
      <c r="A708" s="1">
        <v>711</v>
      </c>
      <c r="B708" s="22" t="s">
        <v>721</v>
      </c>
      <c r="C708" s="2"/>
      <c r="D708" s="2"/>
      <c r="E708" s="2"/>
      <c r="F708" s="215" t="s">
        <v>896</v>
      </c>
      <c r="G708" s="216" t="s">
        <v>881</v>
      </c>
      <c r="H708" s="216" t="s">
        <v>897</v>
      </c>
      <c r="I708" s="216"/>
      <c r="J708" s="3"/>
      <c r="K708" s="1"/>
      <c r="L708" s="1"/>
      <c r="M708" s="1"/>
      <c r="N708" s="1"/>
      <c r="O708" s="1"/>
      <c r="P708" s="1"/>
      <c r="Q708" s="1">
        <f t="shared" si="50"/>
        <v>0</v>
      </c>
      <c r="R708" s="16">
        <f t="shared" si="48"/>
        <v>0.5</v>
      </c>
      <c r="S708" s="18">
        <f t="shared" ref="S708:S769" si="51">IF(R708-R709&gt;0,1,0)</f>
        <v>0</v>
      </c>
      <c r="T708" s="18">
        <f t="shared" si="49"/>
        <v>86</v>
      </c>
      <c r="U708" s="1"/>
      <c r="V708" s="1"/>
      <c r="W708" s="1"/>
      <c r="X708" s="1"/>
      <c r="Y708" s="5"/>
    </row>
    <row r="709" spans="1:25" ht="15" customHeight="1" x14ac:dyDescent="0.2">
      <c r="A709" s="1">
        <v>712</v>
      </c>
      <c r="B709" s="22" t="s">
        <v>722</v>
      </c>
      <c r="C709" s="2"/>
      <c r="D709" s="2"/>
      <c r="E709" s="2"/>
      <c r="F709" s="215" t="s">
        <v>896</v>
      </c>
      <c r="G709" s="216" t="s">
        <v>881</v>
      </c>
      <c r="H709" s="216" t="s">
        <v>897</v>
      </c>
      <c r="I709" s="216"/>
      <c r="J709" s="3"/>
      <c r="K709" s="1"/>
      <c r="L709" s="1"/>
      <c r="M709" s="1"/>
      <c r="N709" s="1"/>
      <c r="O709" s="1"/>
      <c r="P709" s="1"/>
      <c r="Q709" s="1">
        <f t="shared" si="50"/>
        <v>0</v>
      </c>
      <c r="R709" s="16">
        <f t="shared" ref="R709:R769" si="52">IF(AND(R708&lt;3.5,R708+Q709&lt;=4.2),Q709+R708,Q709)</f>
        <v>0.5</v>
      </c>
      <c r="S709" s="18">
        <f t="shared" si="51"/>
        <v>0</v>
      </c>
      <c r="T709" s="18">
        <f t="shared" ref="T709:T769" si="53">IF(S708&lt;&gt;1,T708,T708+1)</f>
        <v>86</v>
      </c>
      <c r="U709" s="1"/>
      <c r="V709" s="1"/>
      <c r="W709" s="1"/>
      <c r="X709" s="1"/>
      <c r="Y709" s="5"/>
    </row>
    <row r="710" spans="1:25" ht="15" customHeight="1" x14ac:dyDescent="0.2">
      <c r="A710" s="1">
        <v>713</v>
      </c>
      <c r="B710" s="22" t="s">
        <v>723</v>
      </c>
      <c r="C710" s="2"/>
      <c r="D710" s="2"/>
      <c r="E710" s="2"/>
      <c r="F710" s="215" t="s">
        <v>896</v>
      </c>
      <c r="G710" s="216" t="s">
        <v>881</v>
      </c>
      <c r="H710" s="216" t="s">
        <v>897</v>
      </c>
      <c r="I710" s="216"/>
      <c r="J710" s="3"/>
      <c r="K710" s="1"/>
      <c r="L710" s="1"/>
      <c r="M710" s="1"/>
      <c r="N710" s="1"/>
      <c r="O710" s="1"/>
      <c r="P710" s="1"/>
      <c r="Q710" s="1">
        <f t="shared" si="50"/>
        <v>0</v>
      </c>
      <c r="R710" s="16">
        <f t="shared" si="52"/>
        <v>0.5</v>
      </c>
      <c r="S710" s="18">
        <f t="shared" si="51"/>
        <v>0</v>
      </c>
      <c r="T710" s="18">
        <f t="shared" si="53"/>
        <v>86</v>
      </c>
      <c r="U710" s="1"/>
      <c r="V710" s="1"/>
      <c r="W710" s="1"/>
      <c r="X710" s="1"/>
      <c r="Y710" s="5"/>
    </row>
    <row r="711" spans="1:25" ht="15" customHeight="1" x14ac:dyDescent="0.2">
      <c r="A711" s="1">
        <v>714</v>
      </c>
      <c r="B711" s="22" t="s">
        <v>724</v>
      </c>
      <c r="C711" s="2"/>
      <c r="D711" s="2"/>
      <c r="E711" s="2"/>
      <c r="F711" s="215" t="s">
        <v>896</v>
      </c>
      <c r="G711" s="216" t="s">
        <v>881</v>
      </c>
      <c r="H711" s="216" t="s">
        <v>897</v>
      </c>
      <c r="I711" s="216"/>
      <c r="J711" s="3"/>
      <c r="K711" s="1"/>
      <c r="L711" s="1"/>
      <c r="M711" s="1"/>
      <c r="N711" s="1"/>
      <c r="O711" s="1"/>
      <c r="P711" s="1"/>
      <c r="Q711" s="1">
        <f t="shared" si="50"/>
        <v>0</v>
      </c>
      <c r="R711" s="16">
        <f t="shared" si="52"/>
        <v>0.5</v>
      </c>
      <c r="S711" s="18">
        <f t="shared" si="51"/>
        <v>0</v>
      </c>
      <c r="T711" s="18">
        <f t="shared" si="53"/>
        <v>86</v>
      </c>
      <c r="U711" s="1"/>
      <c r="V711" s="1"/>
      <c r="W711" s="1"/>
      <c r="X711" s="1"/>
      <c r="Y711" s="5"/>
    </row>
    <row r="712" spans="1:25" ht="15" customHeight="1" x14ac:dyDescent="0.2">
      <c r="A712" s="1">
        <v>715</v>
      </c>
      <c r="B712" s="22" t="s">
        <v>725</v>
      </c>
      <c r="C712" s="2"/>
      <c r="D712" s="2"/>
      <c r="E712" s="2"/>
      <c r="F712" s="215" t="s">
        <v>896</v>
      </c>
      <c r="G712" s="216" t="s">
        <v>881</v>
      </c>
      <c r="H712" s="216" t="s">
        <v>897</v>
      </c>
      <c r="I712" s="216"/>
      <c r="J712" s="3"/>
      <c r="K712" s="1"/>
      <c r="L712" s="1"/>
      <c r="M712" s="1"/>
      <c r="N712" s="1"/>
      <c r="O712" s="1"/>
      <c r="P712" s="1"/>
      <c r="Q712" s="1">
        <f t="shared" si="50"/>
        <v>0</v>
      </c>
      <c r="R712" s="16">
        <f t="shared" si="52"/>
        <v>0.5</v>
      </c>
      <c r="S712" s="18">
        <f t="shared" si="51"/>
        <v>0</v>
      </c>
      <c r="T712" s="18">
        <f t="shared" si="53"/>
        <v>86</v>
      </c>
      <c r="U712" s="1"/>
      <c r="V712" s="1"/>
      <c r="W712" s="1"/>
      <c r="X712" s="1"/>
      <c r="Y712" s="5"/>
    </row>
    <row r="713" spans="1:25" ht="15" customHeight="1" x14ac:dyDescent="0.2">
      <c r="A713" s="1">
        <v>716</v>
      </c>
      <c r="B713" s="22" t="s">
        <v>726</v>
      </c>
      <c r="C713" s="2"/>
      <c r="D713" s="2"/>
      <c r="E713" s="2"/>
      <c r="F713" s="215" t="s">
        <v>896</v>
      </c>
      <c r="G713" s="216" t="s">
        <v>881</v>
      </c>
      <c r="H713" s="216" t="s">
        <v>897</v>
      </c>
      <c r="I713" s="216"/>
      <c r="J713" s="3"/>
      <c r="K713" s="1"/>
      <c r="L713" s="1"/>
      <c r="M713" s="1"/>
      <c r="N713" s="1"/>
      <c r="O713" s="1"/>
      <c r="P713" s="1"/>
      <c r="Q713" s="1">
        <f t="shared" si="50"/>
        <v>0</v>
      </c>
      <c r="R713" s="16">
        <f t="shared" si="52"/>
        <v>0.5</v>
      </c>
      <c r="S713" s="18">
        <f t="shared" si="51"/>
        <v>0</v>
      </c>
      <c r="T713" s="18">
        <f t="shared" si="53"/>
        <v>86</v>
      </c>
      <c r="U713" s="1"/>
      <c r="V713" s="1"/>
      <c r="W713" s="1"/>
      <c r="X713" s="1"/>
      <c r="Y713" s="5"/>
    </row>
    <row r="714" spans="1:25" ht="15" customHeight="1" x14ac:dyDescent="0.2">
      <c r="A714" s="1">
        <v>717</v>
      </c>
      <c r="B714" s="22" t="s">
        <v>727</v>
      </c>
      <c r="C714" s="2"/>
      <c r="D714" s="2"/>
      <c r="E714" s="2"/>
      <c r="F714" s="215" t="s">
        <v>896</v>
      </c>
      <c r="G714" s="216" t="s">
        <v>881</v>
      </c>
      <c r="H714" s="216" t="s">
        <v>897</v>
      </c>
      <c r="I714" s="216"/>
      <c r="J714" s="3"/>
      <c r="K714" s="1"/>
      <c r="L714" s="1"/>
      <c r="M714" s="1"/>
      <c r="N714" s="1"/>
      <c r="O714" s="1"/>
      <c r="P714" s="1"/>
      <c r="Q714" s="1">
        <f t="shared" si="50"/>
        <v>0</v>
      </c>
      <c r="R714" s="16">
        <f t="shared" si="52"/>
        <v>0.5</v>
      </c>
      <c r="S714" s="18">
        <f t="shared" si="51"/>
        <v>0</v>
      </c>
      <c r="T714" s="18">
        <f t="shared" si="53"/>
        <v>86</v>
      </c>
      <c r="U714" s="1"/>
      <c r="V714" s="1"/>
      <c r="W714" s="1"/>
      <c r="X714" s="1"/>
      <c r="Y714" s="5"/>
    </row>
    <row r="715" spans="1:25" ht="15" customHeight="1" x14ac:dyDescent="0.2">
      <c r="A715" s="1">
        <v>718</v>
      </c>
      <c r="B715" s="22" t="s">
        <v>728</v>
      </c>
      <c r="C715" s="2"/>
      <c r="D715" s="2"/>
      <c r="E715" s="2"/>
      <c r="F715" s="215" t="s">
        <v>896</v>
      </c>
      <c r="G715" s="216" t="s">
        <v>881</v>
      </c>
      <c r="H715" s="216" t="s">
        <v>897</v>
      </c>
      <c r="I715" s="216"/>
      <c r="J715" s="3"/>
      <c r="K715" s="1"/>
      <c r="L715" s="1"/>
      <c r="M715" s="1"/>
      <c r="N715" s="1"/>
      <c r="O715" s="1"/>
      <c r="P715" s="1"/>
      <c r="Q715" s="1">
        <f t="shared" si="50"/>
        <v>0</v>
      </c>
      <c r="R715" s="16">
        <f t="shared" si="52"/>
        <v>0.5</v>
      </c>
      <c r="S715" s="18">
        <f t="shared" si="51"/>
        <v>0</v>
      </c>
      <c r="T715" s="18">
        <f t="shared" si="53"/>
        <v>86</v>
      </c>
      <c r="U715" s="1"/>
      <c r="V715" s="1"/>
      <c r="W715" s="1"/>
      <c r="X715" s="1"/>
      <c r="Y715" s="5"/>
    </row>
    <row r="716" spans="1:25" ht="15" customHeight="1" x14ac:dyDescent="0.2">
      <c r="A716" s="1">
        <v>719</v>
      </c>
      <c r="B716" s="22" t="s">
        <v>729</v>
      </c>
      <c r="C716" s="2"/>
      <c r="D716" s="2"/>
      <c r="E716" s="2"/>
      <c r="F716" s="215" t="s">
        <v>896</v>
      </c>
      <c r="G716" s="216" t="s">
        <v>881</v>
      </c>
      <c r="H716" s="216" t="s">
        <v>897</v>
      </c>
      <c r="I716" s="216"/>
      <c r="J716" s="3"/>
      <c r="K716" s="1"/>
      <c r="L716" s="1"/>
      <c r="M716" s="1"/>
      <c r="N716" s="1"/>
      <c r="O716" s="1"/>
      <c r="P716" s="1"/>
      <c r="Q716" s="1">
        <f t="shared" si="50"/>
        <v>0</v>
      </c>
      <c r="R716" s="16">
        <f t="shared" si="52"/>
        <v>0.5</v>
      </c>
      <c r="S716" s="18">
        <f t="shared" si="51"/>
        <v>0</v>
      </c>
      <c r="T716" s="18">
        <f t="shared" si="53"/>
        <v>86</v>
      </c>
      <c r="U716" s="1"/>
      <c r="V716" s="1"/>
      <c r="W716" s="1"/>
      <c r="X716" s="1"/>
      <c r="Y716" s="5"/>
    </row>
    <row r="717" spans="1:25" ht="15" customHeight="1" x14ac:dyDescent="0.2">
      <c r="A717" s="1">
        <v>720</v>
      </c>
      <c r="B717" s="22" t="s">
        <v>730</v>
      </c>
      <c r="C717" s="2"/>
      <c r="D717" s="2"/>
      <c r="E717" s="2"/>
      <c r="F717" s="215" t="s">
        <v>896</v>
      </c>
      <c r="G717" s="216" t="s">
        <v>881</v>
      </c>
      <c r="H717" s="216" t="s">
        <v>897</v>
      </c>
      <c r="I717" s="216"/>
      <c r="J717" s="3"/>
      <c r="K717" s="1"/>
      <c r="L717" s="1"/>
      <c r="M717" s="1"/>
      <c r="N717" s="1"/>
      <c r="O717" s="1"/>
      <c r="P717" s="1"/>
      <c r="Q717" s="1">
        <f t="shared" si="50"/>
        <v>0</v>
      </c>
      <c r="R717" s="16">
        <f t="shared" si="52"/>
        <v>0.5</v>
      </c>
      <c r="S717" s="18">
        <f t="shared" si="51"/>
        <v>0</v>
      </c>
      <c r="T717" s="18">
        <f t="shared" si="53"/>
        <v>86</v>
      </c>
      <c r="U717" s="1"/>
      <c r="V717" s="1"/>
      <c r="W717" s="1"/>
      <c r="X717" s="1"/>
      <c r="Y717" s="5"/>
    </row>
    <row r="718" spans="1:25" ht="15" customHeight="1" x14ac:dyDescent="0.2">
      <c r="A718" s="1">
        <v>721</v>
      </c>
      <c r="B718" s="22" t="s">
        <v>731</v>
      </c>
      <c r="C718" s="2"/>
      <c r="D718" s="2"/>
      <c r="E718" s="2"/>
      <c r="F718" s="215" t="s">
        <v>896</v>
      </c>
      <c r="G718" s="216" t="s">
        <v>881</v>
      </c>
      <c r="H718" s="216" t="s">
        <v>897</v>
      </c>
      <c r="I718" s="216"/>
      <c r="J718" s="3"/>
      <c r="K718" s="1"/>
      <c r="L718" s="1"/>
      <c r="M718" s="1"/>
      <c r="N718" s="1"/>
      <c r="O718" s="1"/>
      <c r="P718" s="1"/>
      <c r="Q718" s="1">
        <f t="shared" si="50"/>
        <v>0</v>
      </c>
      <c r="R718" s="16">
        <f t="shared" si="52"/>
        <v>0.5</v>
      </c>
      <c r="S718" s="18">
        <f t="shared" si="51"/>
        <v>0</v>
      </c>
      <c r="T718" s="18">
        <f t="shared" si="53"/>
        <v>86</v>
      </c>
      <c r="U718" s="1"/>
      <c r="V718" s="1"/>
      <c r="W718" s="1"/>
      <c r="X718" s="1"/>
      <c r="Y718" s="5"/>
    </row>
    <row r="719" spans="1:25" ht="15" customHeight="1" x14ac:dyDescent="0.2">
      <c r="A719" s="1">
        <v>722</v>
      </c>
      <c r="B719" s="22" t="s">
        <v>732</v>
      </c>
      <c r="C719" s="2"/>
      <c r="D719" s="2"/>
      <c r="E719" s="2"/>
      <c r="F719" s="215" t="s">
        <v>896</v>
      </c>
      <c r="G719" s="216" t="s">
        <v>881</v>
      </c>
      <c r="H719" s="216" t="s">
        <v>897</v>
      </c>
      <c r="I719" s="216"/>
      <c r="J719" s="3"/>
      <c r="K719" s="1"/>
      <c r="L719" s="1"/>
      <c r="M719" s="1"/>
      <c r="N719" s="1"/>
      <c r="O719" s="1"/>
      <c r="P719" s="1"/>
      <c r="Q719" s="1">
        <f t="shared" si="50"/>
        <v>0</v>
      </c>
      <c r="R719" s="16">
        <f t="shared" si="52"/>
        <v>0.5</v>
      </c>
      <c r="S719" s="18">
        <f t="shared" si="51"/>
        <v>0</v>
      </c>
      <c r="T719" s="18">
        <f t="shared" si="53"/>
        <v>86</v>
      </c>
      <c r="U719" s="1"/>
      <c r="V719" s="1"/>
      <c r="W719" s="1"/>
      <c r="X719" s="1"/>
      <c r="Y719" s="5"/>
    </row>
    <row r="720" spans="1:25" ht="15" customHeight="1" x14ac:dyDescent="0.2">
      <c r="A720" s="1">
        <v>723</v>
      </c>
      <c r="B720" s="22" t="s">
        <v>733</v>
      </c>
      <c r="C720" s="2"/>
      <c r="D720" s="2"/>
      <c r="E720" s="2"/>
      <c r="F720" s="215" t="s">
        <v>896</v>
      </c>
      <c r="G720" s="216" t="s">
        <v>881</v>
      </c>
      <c r="H720" s="216" t="s">
        <v>897</v>
      </c>
      <c r="I720" s="216"/>
      <c r="J720" s="3"/>
      <c r="K720" s="1"/>
      <c r="L720" s="1"/>
      <c r="M720" s="1"/>
      <c r="N720" s="1"/>
      <c r="O720" s="1"/>
      <c r="P720" s="1"/>
      <c r="Q720" s="1">
        <f t="shared" si="50"/>
        <v>0</v>
      </c>
      <c r="R720" s="16">
        <f t="shared" si="52"/>
        <v>0.5</v>
      </c>
      <c r="S720" s="18">
        <f t="shared" si="51"/>
        <v>0</v>
      </c>
      <c r="T720" s="18">
        <f t="shared" si="53"/>
        <v>86</v>
      </c>
      <c r="U720" s="1"/>
      <c r="V720" s="1"/>
      <c r="W720" s="1"/>
      <c r="X720" s="1"/>
      <c r="Y720" s="5"/>
    </row>
    <row r="721" spans="1:25" ht="15" customHeight="1" x14ac:dyDescent="0.2">
      <c r="A721" s="1">
        <v>724</v>
      </c>
      <c r="B721" s="22" t="s">
        <v>281</v>
      </c>
      <c r="C721" s="2"/>
      <c r="D721" s="2"/>
      <c r="E721" s="2"/>
      <c r="F721" s="215" t="s">
        <v>896</v>
      </c>
      <c r="G721" s="216" t="s">
        <v>881</v>
      </c>
      <c r="H721" s="216" t="s">
        <v>897</v>
      </c>
      <c r="I721" s="216"/>
      <c r="J721" s="3"/>
      <c r="K721" s="1"/>
      <c r="L721" s="1"/>
      <c r="M721" s="1"/>
      <c r="N721" s="1"/>
      <c r="O721" s="1"/>
      <c r="P721" s="1"/>
      <c r="Q721" s="1">
        <f t="shared" si="50"/>
        <v>0</v>
      </c>
      <c r="R721" s="16">
        <f t="shared" si="52"/>
        <v>0.5</v>
      </c>
      <c r="S721" s="18">
        <f t="shared" si="51"/>
        <v>0</v>
      </c>
      <c r="T721" s="18">
        <f t="shared" si="53"/>
        <v>86</v>
      </c>
      <c r="U721" s="1"/>
      <c r="V721" s="1"/>
      <c r="W721" s="1"/>
      <c r="X721" s="1"/>
      <c r="Y721" s="5"/>
    </row>
    <row r="722" spans="1:25" ht="15" customHeight="1" x14ac:dyDescent="0.2">
      <c r="A722" s="1">
        <v>725</v>
      </c>
      <c r="B722" s="22" t="s">
        <v>734</v>
      </c>
      <c r="C722" s="2"/>
      <c r="D722" s="2"/>
      <c r="E722" s="2"/>
      <c r="F722" s="215" t="s">
        <v>896</v>
      </c>
      <c r="G722" s="216" t="s">
        <v>881</v>
      </c>
      <c r="H722" s="216" t="s">
        <v>897</v>
      </c>
      <c r="I722" s="216"/>
      <c r="J722" s="3"/>
      <c r="K722" s="1"/>
      <c r="L722" s="1"/>
      <c r="M722" s="1"/>
      <c r="N722" s="1"/>
      <c r="O722" s="1"/>
      <c r="P722" s="1"/>
      <c r="Q722" s="1">
        <f t="shared" si="50"/>
        <v>0</v>
      </c>
      <c r="R722" s="16">
        <f t="shared" si="52"/>
        <v>0.5</v>
      </c>
      <c r="S722" s="18">
        <f t="shared" si="51"/>
        <v>0</v>
      </c>
      <c r="T722" s="18">
        <f t="shared" si="53"/>
        <v>86</v>
      </c>
      <c r="U722" s="1"/>
      <c r="V722" s="1"/>
      <c r="W722" s="1"/>
      <c r="X722" s="1"/>
      <c r="Y722" s="5"/>
    </row>
    <row r="723" spans="1:25" ht="15" customHeight="1" x14ac:dyDescent="0.2">
      <c r="A723" s="1">
        <v>726</v>
      </c>
      <c r="B723" s="22" t="s">
        <v>735</v>
      </c>
      <c r="C723" s="2"/>
      <c r="D723" s="2"/>
      <c r="E723" s="2"/>
      <c r="F723" s="215" t="s">
        <v>896</v>
      </c>
      <c r="G723" s="216" t="s">
        <v>881</v>
      </c>
      <c r="H723" s="216" t="s">
        <v>897</v>
      </c>
      <c r="I723" s="216"/>
      <c r="J723" s="3"/>
      <c r="K723" s="1"/>
      <c r="L723" s="1"/>
      <c r="M723" s="1"/>
      <c r="N723" s="1"/>
      <c r="O723" s="1"/>
      <c r="P723" s="1"/>
      <c r="Q723" s="1">
        <f t="shared" si="50"/>
        <v>0</v>
      </c>
      <c r="R723" s="16">
        <f t="shared" si="52"/>
        <v>0.5</v>
      </c>
      <c r="S723" s="18">
        <f t="shared" si="51"/>
        <v>0</v>
      </c>
      <c r="T723" s="18">
        <f t="shared" si="53"/>
        <v>86</v>
      </c>
      <c r="U723" s="1"/>
      <c r="V723" s="1"/>
      <c r="W723" s="1"/>
      <c r="X723" s="1"/>
      <c r="Y723" s="5"/>
    </row>
    <row r="724" spans="1:25" ht="15" customHeight="1" x14ac:dyDescent="0.2">
      <c r="A724" s="1">
        <v>727</v>
      </c>
      <c r="B724" s="22" t="s">
        <v>736</v>
      </c>
      <c r="C724" s="2"/>
      <c r="D724" s="2"/>
      <c r="E724" s="2"/>
      <c r="F724" s="215" t="s">
        <v>896</v>
      </c>
      <c r="G724" s="216" t="s">
        <v>881</v>
      </c>
      <c r="H724" s="216" t="s">
        <v>897</v>
      </c>
      <c r="I724" s="216"/>
      <c r="J724" s="3"/>
      <c r="K724" s="1"/>
      <c r="L724" s="1"/>
      <c r="M724" s="1"/>
      <c r="N724" s="1"/>
      <c r="O724" s="1"/>
      <c r="P724" s="1"/>
      <c r="Q724" s="1">
        <f t="shared" si="50"/>
        <v>0</v>
      </c>
      <c r="R724" s="16">
        <f t="shared" si="52"/>
        <v>0.5</v>
      </c>
      <c r="S724" s="18">
        <f t="shared" si="51"/>
        <v>0</v>
      </c>
      <c r="T724" s="18">
        <f t="shared" si="53"/>
        <v>86</v>
      </c>
      <c r="U724" s="1"/>
      <c r="V724" s="1"/>
      <c r="W724" s="1"/>
      <c r="X724" s="1"/>
      <c r="Y724" s="5"/>
    </row>
    <row r="725" spans="1:25" ht="15" customHeight="1" x14ac:dyDescent="0.2">
      <c r="A725" s="1">
        <v>728</v>
      </c>
      <c r="B725" s="22" t="s">
        <v>737</v>
      </c>
      <c r="C725" s="2"/>
      <c r="D725" s="2"/>
      <c r="E725" s="2"/>
      <c r="F725" s="215" t="s">
        <v>896</v>
      </c>
      <c r="G725" s="216" t="s">
        <v>881</v>
      </c>
      <c r="H725" s="216" t="s">
        <v>897</v>
      </c>
      <c r="I725" s="216"/>
      <c r="J725" s="3"/>
      <c r="K725" s="1"/>
      <c r="L725" s="1"/>
      <c r="M725" s="1"/>
      <c r="N725" s="1"/>
      <c r="O725" s="1"/>
      <c r="P725" s="1"/>
      <c r="Q725" s="1">
        <f t="shared" si="50"/>
        <v>0</v>
      </c>
      <c r="R725" s="16">
        <f t="shared" si="52"/>
        <v>0.5</v>
      </c>
      <c r="S725" s="18">
        <f t="shared" si="51"/>
        <v>0</v>
      </c>
      <c r="T725" s="18">
        <f t="shared" si="53"/>
        <v>86</v>
      </c>
      <c r="U725" s="1"/>
      <c r="V725" s="1"/>
      <c r="W725" s="1"/>
      <c r="X725" s="1"/>
      <c r="Y725" s="5"/>
    </row>
    <row r="726" spans="1:25" ht="15" customHeight="1" x14ac:dyDescent="0.2">
      <c r="A726" s="1">
        <v>729</v>
      </c>
      <c r="B726" s="22" t="s">
        <v>738</v>
      </c>
      <c r="C726" s="2"/>
      <c r="D726" s="2"/>
      <c r="E726" s="2"/>
      <c r="F726" s="215" t="s">
        <v>896</v>
      </c>
      <c r="G726" s="216" t="s">
        <v>881</v>
      </c>
      <c r="H726" s="216" t="s">
        <v>897</v>
      </c>
      <c r="I726" s="216"/>
      <c r="J726" s="3"/>
      <c r="K726" s="1"/>
      <c r="L726" s="1"/>
      <c r="M726" s="1"/>
      <c r="N726" s="1"/>
      <c r="O726" s="1"/>
      <c r="P726" s="1"/>
      <c r="Q726" s="1">
        <f t="shared" si="50"/>
        <v>0</v>
      </c>
      <c r="R726" s="16">
        <f t="shared" si="52"/>
        <v>0.5</v>
      </c>
      <c r="S726" s="18">
        <f t="shared" si="51"/>
        <v>0</v>
      </c>
      <c r="T726" s="18">
        <f t="shared" si="53"/>
        <v>86</v>
      </c>
      <c r="U726" s="1"/>
      <c r="V726" s="1"/>
      <c r="W726" s="1"/>
      <c r="X726" s="1"/>
      <c r="Y726" s="5"/>
    </row>
    <row r="727" spans="1:25" ht="15" customHeight="1" x14ac:dyDescent="0.2">
      <c r="A727" s="1">
        <v>730</v>
      </c>
      <c r="B727" s="22" t="s">
        <v>739</v>
      </c>
      <c r="C727" s="2"/>
      <c r="D727" s="2"/>
      <c r="E727" s="2"/>
      <c r="F727" s="215" t="s">
        <v>896</v>
      </c>
      <c r="G727" s="216" t="s">
        <v>881</v>
      </c>
      <c r="H727" s="216" t="s">
        <v>897</v>
      </c>
      <c r="I727" s="216"/>
      <c r="J727" s="3"/>
      <c r="K727" s="1"/>
      <c r="L727" s="1"/>
      <c r="M727" s="1"/>
      <c r="N727" s="1"/>
      <c r="O727" s="1"/>
      <c r="P727" s="1"/>
      <c r="Q727" s="1">
        <f t="shared" si="50"/>
        <v>0</v>
      </c>
      <c r="R727" s="16">
        <f t="shared" si="52"/>
        <v>0.5</v>
      </c>
      <c r="S727" s="18">
        <f t="shared" si="51"/>
        <v>0</v>
      </c>
      <c r="T727" s="18">
        <f t="shared" si="53"/>
        <v>86</v>
      </c>
      <c r="U727" s="1"/>
      <c r="V727" s="1"/>
      <c r="W727" s="1"/>
      <c r="X727" s="1"/>
      <c r="Y727" s="5"/>
    </row>
    <row r="728" spans="1:25" ht="15" customHeight="1" x14ac:dyDescent="0.2">
      <c r="A728" s="1">
        <v>731</v>
      </c>
      <c r="B728" s="22" t="s">
        <v>740</v>
      </c>
      <c r="C728" s="2"/>
      <c r="D728" s="2"/>
      <c r="E728" s="2"/>
      <c r="F728" s="215" t="s">
        <v>896</v>
      </c>
      <c r="G728" s="216" t="s">
        <v>881</v>
      </c>
      <c r="H728" s="216" t="s">
        <v>897</v>
      </c>
      <c r="I728" s="216"/>
      <c r="J728" s="3"/>
      <c r="K728" s="1"/>
      <c r="L728" s="1"/>
      <c r="M728" s="1"/>
      <c r="N728" s="1"/>
      <c r="O728" s="1"/>
      <c r="P728" s="1"/>
      <c r="Q728" s="1">
        <f t="shared" si="50"/>
        <v>0</v>
      </c>
      <c r="R728" s="16">
        <f t="shared" si="52"/>
        <v>0.5</v>
      </c>
      <c r="S728" s="18">
        <f t="shared" si="51"/>
        <v>0</v>
      </c>
      <c r="T728" s="18">
        <f t="shared" si="53"/>
        <v>86</v>
      </c>
      <c r="U728" s="1"/>
      <c r="V728" s="1"/>
      <c r="W728" s="1"/>
      <c r="X728" s="1"/>
      <c r="Y728" s="5"/>
    </row>
    <row r="729" spans="1:25" ht="15" customHeight="1" x14ac:dyDescent="0.2">
      <c r="A729" s="1">
        <v>732</v>
      </c>
      <c r="B729" s="22" t="s">
        <v>741</v>
      </c>
      <c r="C729" s="2"/>
      <c r="D729" s="2"/>
      <c r="E729" s="2"/>
      <c r="F729" s="215" t="s">
        <v>896</v>
      </c>
      <c r="G729" s="216" t="s">
        <v>881</v>
      </c>
      <c r="H729" s="216" t="s">
        <v>897</v>
      </c>
      <c r="I729" s="216"/>
      <c r="J729" s="3"/>
      <c r="K729" s="1"/>
      <c r="L729" s="1"/>
      <c r="M729" s="1"/>
      <c r="N729" s="1"/>
      <c r="O729" s="1"/>
      <c r="P729" s="1"/>
      <c r="Q729" s="1">
        <f t="shared" si="50"/>
        <v>0</v>
      </c>
      <c r="R729" s="16">
        <f t="shared" si="52"/>
        <v>0.5</v>
      </c>
      <c r="S729" s="18">
        <f t="shared" si="51"/>
        <v>0</v>
      </c>
      <c r="T729" s="18">
        <f t="shared" si="53"/>
        <v>86</v>
      </c>
      <c r="U729" s="1"/>
      <c r="V729" s="1"/>
      <c r="W729" s="1"/>
      <c r="X729" s="1"/>
      <c r="Y729" s="5"/>
    </row>
    <row r="730" spans="1:25" ht="15" customHeight="1" x14ac:dyDescent="0.2">
      <c r="A730" s="1">
        <v>733</v>
      </c>
      <c r="B730" s="22" t="s">
        <v>742</v>
      </c>
      <c r="C730" s="2"/>
      <c r="D730" s="2"/>
      <c r="E730" s="2"/>
      <c r="F730" s="215" t="s">
        <v>896</v>
      </c>
      <c r="G730" s="216" t="s">
        <v>881</v>
      </c>
      <c r="H730" s="216" t="s">
        <v>897</v>
      </c>
      <c r="I730" s="216"/>
      <c r="J730" s="3"/>
      <c r="K730" s="1"/>
      <c r="L730" s="1"/>
      <c r="M730" s="1"/>
      <c r="N730" s="1"/>
      <c r="O730" s="1"/>
      <c r="P730" s="1"/>
      <c r="Q730" s="1">
        <f t="shared" si="50"/>
        <v>0</v>
      </c>
      <c r="R730" s="16">
        <f t="shared" si="52"/>
        <v>0.5</v>
      </c>
      <c r="S730" s="18">
        <f t="shared" si="51"/>
        <v>0</v>
      </c>
      <c r="T730" s="18">
        <f t="shared" si="53"/>
        <v>86</v>
      </c>
      <c r="U730" s="1"/>
      <c r="V730" s="1"/>
      <c r="W730" s="1"/>
      <c r="X730" s="1"/>
      <c r="Y730" s="5"/>
    </row>
    <row r="731" spans="1:25" ht="15" customHeight="1" x14ac:dyDescent="0.2">
      <c r="A731" s="1">
        <v>734</v>
      </c>
      <c r="B731" s="22" t="s">
        <v>743</v>
      </c>
      <c r="C731" s="2"/>
      <c r="D731" s="2"/>
      <c r="E731" s="2"/>
      <c r="F731" s="215" t="s">
        <v>896</v>
      </c>
      <c r="G731" s="216" t="s">
        <v>881</v>
      </c>
      <c r="H731" s="216" t="s">
        <v>897</v>
      </c>
      <c r="I731" s="216"/>
      <c r="J731" s="3"/>
      <c r="K731" s="1"/>
      <c r="L731" s="1"/>
      <c r="M731" s="1"/>
      <c r="N731" s="1"/>
      <c r="O731" s="1"/>
      <c r="P731" s="1"/>
      <c r="Q731" s="1">
        <f t="shared" si="50"/>
        <v>0</v>
      </c>
      <c r="R731" s="16">
        <f t="shared" si="52"/>
        <v>0.5</v>
      </c>
      <c r="S731" s="18">
        <f t="shared" si="51"/>
        <v>0</v>
      </c>
      <c r="T731" s="18">
        <f t="shared" si="53"/>
        <v>86</v>
      </c>
      <c r="U731" s="1"/>
      <c r="V731" s="1"/>
      <c r="W731" s="1"/>
      <c r="X731" s="1"/>
      <c r="Y731" s="5"/>
    </row>
    <row r="732" spans="1:25" ht="15" customHeight="1" x14ac:dyDescent="0.2">
      <c r="A732" s="1">
        <v>735</v>
      </c>
      <c r="B732" s="22" t="s">
        <v>744</v>
      </c>
      <c r="C732" s="2"/>
      <c r="D732" s="2"/>
      <c r="E732" s="2"/>
      <c r="F732" s="215" t="s">
        <v>896</v>
      </c>
      <c r="G732" s="216" t="s">
        <v>881</v>
      </c>
      <c r="H732" s="216" t="s">
        <v>897</v>
      </c>
      <c r="I732" s="216"/>
      <c r="J732" s="3"/>
      <c r="K732" s="1"/>
      <c r="L732" s="1"/>
      <c r="M732" s="1"/>
      <c r="N732" s="1"/>
      <c r="O732" s="1"/>
      <c r="P732" s="1"/>
      <c r="Q732" s="1">
        <f t="shared" si="50"/>
        <v>0</v>
      </c>
      <c r="R732" s="16">
        <f t="shared" si="52"/>
        <v>0.5</v>
      </c>
      <c r="S732" s="18">
        <f t="shared" si="51"/>
        <v>0</v>
      </c>
      <c r="T732" s="18">
        <f t="shared" si="53"/>
        <v>86</v>
      </c>
      <c r="U732" s="1"/>
      <c r="V732" s="1"/>
      <c r="W732" s="1"/>
      <c r="X732" s="1"/>
      <c r="Y732" s="5"/>
    </row>
    <row r="733" spans="1:25" ht="15" customHeight="1" x14ac:dyDescent="0.2">
      <c r="A733" s="1">
        <v>736</v>
      </c>
      <c r="B733" s="22" t="s">
        <v>307</v>
      </c>
      <c r="C733" s="2"/>
      <c r="D733" s="2"/>
      <c r="E733" s="2"/>
      <c r="F733" s="215" t="s">
        <v>896</v>
      </c>
      <c r="G733" s="216" t="s">
        <v>881</v>
      </c>
      <c r="H733" s="216" t="s">
        <v>897</v>
      </c>
      <c r="I733" s="216"/>
      <c r="J733" s="3"/>
      <c r="K733" s="1"/>
      <c r="L733" s="1"/>
      <c r="M733" s="1"/>
      <c r="N733" s="1"/>
      <c r="O733" s="1"/>
      <c r="P733" s="1"/>
      <c r="Q733" s="1">
        <f t="shared" si="50"/>
        <v>0</v>
      </c>
      <c r="R733" s="16">
        <f t="shared" si="52"/>
        <v>0.5</v>
      </c>
      <c r="S733" s="18">
        <f t="shared" si="51"/>
        <v>0</v>
      </c>
      <c r="T733" s="18">
        <f t="shared" si="53"/>
        <v>86</v>
      </c>
      <c r="U733" s="1"/>
      <c r="V733" s="1"/>
      <c r="W733" s="1"/>
      <c r="X733" s="1"/>
      <c r="Y733" s="5"/>
    </row>
    <row r="734" spans="1:25" ht="15" customHeight="1" x14ac:dyDescent="0.2">
      <c r="A734" s="1">
        <v>737</v>
      </c>
      <c r="B734" s="22" t="s">
        <v>306</v>
      </c>
      <c r="C734" s="2"/>
      <c r="D734" s="2"/>
      <c r="E734" s="2"/>
      <c r="F734" s="215" t="s">
        <v>896</v>
      </c>
      <c r="G734" s="216" t="s">
        <v>881</v>
      </c>
      <c r="H734" s="216" t="s">
        <v>897</v>
      </c>
      <c r="I734" s="216"/>
      <c r="J734" s="3"/>
      <c r="K734" s="1"/>
      <c r="L734" s="1"/>
      <c r="M734" s="1"/>
      <c r="N734" s="1"/>
      <c r="O734" s="1"/>
      <c r="P734" s="1"/>
      <c r="Q734" s="1">
        <f t="shared" si="50"/>
        <v>0</v>
      </c>
      <c r="R734" s="16">
        <f t="shared" si="52"/>
        <v>0.5</v>
      </c>
      <c r="S734" s="18">
        <f t="shared" si="51"/>
        <v>0</v>
      </c>
      <c r="T734" s="18">
        <f t="shared" si="53"/>
        <v>86</v>
      </c>
      <c r="U734" s="1"/>
      <c r="V734" s="1"/>
      <c r="W734" s="1"/>
      <c r="X734" s="1"/>
      <c r="Y734" s="5"/>
    </row>
    <row r="735" spans="1:25" ht="15" customHeight="1" x14ac:dyDescent="0.2">
      <c r="A735" s="1">
        <v>738</v>
      </c>
      <c r="B735" s="22" t="s">
        <v>310</v>
      </c>
      <c r="C735" s="2"/>
      <c r="D735" s="2"/>
      <c r="E735" s="2"/>
      <c r="F735" s="215" t="s">
        <v>896</v>
      </c>
      <c r="G735" s="216" t="s">
        <v>881</v>
      </c>
      <c r="H735" s="216" t="s">
        <v>897</v>
      </c>
      <c r="I735" s="216"/>
      <c r="J735" s="3"/>
      <c r="K735" s="1"/>
      <c r="L735" s="1"/>
      <c r="M735" s="1"/>
      <c r="N735" s="1"/>
      <c r="O735" s="1"/>
      <c r="P735" s="1"/>
      <c r="Q735" s="1">
        <f t="shared" si="50"/>
        <v>0</v>
      </c>
      <c r="R735" s="16">
        <f t="shared" si="52"/>
        <v>0.5</v>
      </c>
      <c r="S735" s="18">
        <f t="shared" si="51"/>
        <v>0</v>
      </c>
      <c r="T735" s="18">
        <f t="shared" si="53"/>
        <v>86</v>
      </c>
      <c r="U735" s="1"/>
      <c r="V735" s="1"/>
      <c r="W735" s="1"/>
      <c r="X735" s="1"/>
      <c r="Y735" s="5"/>
    </row>
    <row r="736" spans="1:25" ht="15" customHeight="1" x14ac:dyDescent="0.2">
      <c r="A736" s="1">
        <v>739</v>
      </c>
      <c r="B736" s="22" t="s">
        <v>311</v>
      </c>
      <c r="C736" s="2"/>
      <c r="D736" s="2"/>
      <c r="E736" s="2"/>
      <c r="F736" s="215" t="s">
        <v>896</v>
      </c>
      <c r="G736" s="216" t="s">
        <v>881</v>
      </c>
      <c r="H736" s="216" t="s">
        <v>897</v>
      </c>
      <c r="I736" s="216"/>
      <c r="J736" s="3"/>
      <c r="K736" s="1"/>
      <c r="L736" s="1"/>
      <c r="M736" s="1"/>
      <c r="N736" s="1"/>
      <c r="O736" s="1"/>
      <c r="P736" s="1"/>
      <c r="Q736" s="1">
        <f t="shared" si="50"/>
        <v>0</v>
      </c>
      <c r="R736" s="16">
        <f t="shared" si="52"/>
        <v>0.5</v>
      </c>
      <c r="S736" s="18">
        <f t="shared" si="51"/>
        <v>0</v>
      </c>
      <c r="T736" s="18">
        <f t="shared" si="53"/>
        <v>86</v>
      </c>
      <c r="U736" s="1"/>
      <c r="V736" s="1"/>
      <c r="W736" s="1"/>
      <c r="X736" s="1"/>
      <c r="Y736" s="5"/>
    </row>
    <row r="737" spans="1:25" ht="15" customHeight="1" x14ac:dyDescent="0.2">
      <c r="A737" s="1">
        <v>740</v>
      </c>
      <c r="B737" s="22" t="s">
        <v>745</v>
      </c>
      <c r="C737" s="2"/>
      <c r="D737" s="2"/>
      <c r="E737" s="2"/>
      <c r="F737" s="215" t="s">
        <v>896</v>
      </c>
      <c r="G737" s="216" t="s">
        <v>881</v>
      </c>
      <c r="H737" s="216" t="s">
        <v>897</v>
      </c>
      <c r="I737" s="216"/>
      <c r="J737" s="3"/>
      <c r="K737" s="1"/>
      <c r="L737" s="1"/>
      <c r="M737" s="1"/>
      <c r="N737" s="1"/>
      <c r="O737" s="1"/>
      <c r="P737" s="1"/>
      <c r="Q737" s="1">
        <f t="shared" si="50"/>
        <v>0</v>
      </c>
      <c r="R737" s="16">
        <f t="shared" si="52"/>
        <v>0.5</v>
      </c>
      <c r="S737" s="18">
        <f t="shared" si="51"/>
        <v>0</v>
      </c>
      <c r="T737" s="18">
        <f t="shared" si="53"/>
        <v>86</v>
      </c>
      <c r="U737" s="1"/>
      <c r="V737" s="1"/>
      <c r="W737" s="1"/>
      <c r="X737" s="1"/>
      <c r="Y737" s="5"/>
    </row>
    <row r="738" spans="1:25" ht="15" customHeight="1" x14ac:dyDescent="0.2">
      <c r="A738" s="1">
        <v>741</v>
      </c>
      <c r="B738" s="22" t="s">
        <v>746</v>
      </c>
      <c r="C738" s="2"/>
      <c r="D738" s="2"/>
      <c r="E738" s="2"/>
      <c r="F738" s="215" t="s">
        <v>896</v>
      </c>
      <c r="G738" s="216" t="s">
        <v>881</v>
      </c>
      <c r="H738" s="216" t="s">
        <v>897</v>
      </c>
      <c r="I738" s="216"/>
      <c r="J738" s="3"/>
      <c r="K738" s="1"/>
      <c r="L738" s="1"/>
      <c r="M738" s="1"/>
      <c r="N738" s="1"/>
      <c r="O738" s="1"/>
      <c r="P738" s="1"/>
      <c r="Q738" s="1">
        <f t="shared" si="50"/>
        <v>0</v>
      </c>
      <c r="R738" s="16">
        <f t="shared" si="52"/>
        <v>0.5</v>
      </c>
      <c r="S738" s="18">
        <f t="shared" si="51"/>
        <v>0</v>
      </c>
      <c r="T738" s="18">
        <f t="shared" si="53"/>
        <v>86</v>
      </c>
      <c r="U738" s="1"/>
      <c r="V738" s="1"/>
      <c r="W738" s="1"/>
      <c r="X738" s="1"/>
      <c r="Y738" s="5"/>
    </row>
    <row r="739" spans="1:25" ht="15" customHeight="1" x14ac:dyDescent="0.2">
      <c r="A739" s="1">
        <v>742</v>
      </c>
      <c r="B739" s="22" t="s">
        <v>309</v>
      </c>
      <c r="C739" s="2"/>
      <c r="D739" s="2"/>
      <c r="E739" s="2"/>
      <c r="F739" s="215" t="s">
        <v>896</v>
      </c>
      <c r="G739" s="216" t="s">
        <v>881</v>
      </c>
      <c r="H739" s="216" t="s">
        <v>897</v>
      </c>
      <c r="I739" s="216"/>
      <c r="J739" s="3"/>
      <c r="K739" s="1"/>
      <c r="L739" s="1"/>
      <c r="M739" s="1"/>
      <c r="N739" s="1"/>
      <c r="O739" s="1"/>
      <c r="P739" s="1"/>
      <c r="Q739" s="1">
        <f t="shared" si="50"/>
        <v>0</v>
      </c>
      <c r="R739" s="16">
        <f t="shared" si="52"/>
        <v>0.5</v>
      </c>
      <c r="S739" s="18">
        <f t="shared" si="51"/>
        <v>0</v>
      </c>
      <c r="T739" s="18">
        <f t="shared" si="53"/>
        <v>86</v>
      </c>
      <c r="U739" s="1"/>
      <c r="V739" s="1"/>
      <c r="W739" s="1"/>
      <c r="X739" s="1"/>
      <c r="Y739" s="5"/>
    </row>
    <row r="740" spans="1:25" ht="15" customHeight="1" x14ac:dyDescent="0.2">
      <c r="A740" s="1">
        <v>743</v>
      </c>
      <c r="B740" s="22" t="s">
        <v>314</v>
      </c>
      <c r="C740" s="2"/>
      <c r="D740" s="2"/>
      <c r="E740" s="2"/>
      <c r="F740" s="215" t="s">
        <v>896</v>
      </c>
      <c r="G740" s="216" t="s">
        <v>881</v>
      </c>
      <c r="H740" s="216" t="s">
        <v>897</v>
      </c>
      <c r="I740" s="216"/>
      <c r="J740" s="3"/>
      <c r="K740" s="1"/>
      <c r="L740" s="1"/>
      <c r="M740" s="1"/>
      <c r="N740" s="1"/>
      <c r="O740" s="1"/>
      <c r="P740" s="1"/>
      <c r="Q740" s="1">
        <f t="shared" si="50"/>
        <v>0</v>
      </c>
      <c r="R740" s="16">
        <f t="shared" si="52"/>
        <v>0.5</v>
      </c>
      <c r="S740" s="18">
        <f t="shared" si="51"/>
        <v>0</v>
      </c>
      <c r="T740" s="18">
        <f t="shared" si="53"/>
        <v>86</v>
      </c>
      <c r="U740" s="1"/>
      <c r="V740" s="1"/>
      <c r="W740" s="1"/>
      <c r="X740" s="1"/>
      <c r="Y740" s="5"/>
    </row>
    <row r="741" spans="1:25" ht="15" customHeight="1" x14ac:dyDescent="0.2">
      <c r="A741" s="1">
        <v>744</v>
      </c>
      <c r="B741" s="22" t="s">
        <v>747</v>
      </c>
      <c r="C741" s="2"/>
      <c r="D741" s="2"/>
      <c r="E741" s="2"/>
      <c r="F741" s="215" t="s">
        <v>896</v>
      </c>
      <c r="G741" s="216" t="s">
        <v>881</v>
      </c>
      <c r="H741" s="216" t="s">
        <v>897</v>
      </c>
      <c r="I741" s="216"/>
      <c r="J741" s="3"/>
      <c r="K741" s="1"/>
      <c r="L741" s="1"/>
      <c r="M741" s="1"/>
      <c r="N741" s="1"/>
      <c r="O741" s="1"/>
      <c r="P741" s="1"/>
      <c r="Q741" s="1">
        <f t="shared" si="50"/>
        <v>0</v>
      </c>
      <c r="R741" s="16">
        <f t="shared" si="52"/>
        <v>0.5</v>
      </c>
      <c r="S741" s="18">
        <f t="shared" si="51"/>
        <v>0</v>
      </c>
      <c r="T741" s="18">
        <f t="shared" si="53"/>
        <v>86</v>
      </c>
      <c r="U741" s="1"/>
      <c r="V741" s="1"/>
      <c r="W741" s="1"/>
      <c r="X741" s="1"/>
      <c r="Y741" s="5"/>
    </row>
    <row r="742" spans="1:25" ht="15" customHeight="1" x14ac:dyDescent="0.2">
      <c r="A742" s="1">
        <v>745</v>
      </c>
      <c r="B742" s="22" t="s">
        <v>748</v>
      </c>
      <c r="C742" s="2"/>
      <c r="D742" s="2"/>
      <c r="E742" s="2"/>
      <c r="F742" s="215" t="s">
        <v>896</v>
      </c>
      <c r="G742" s="216" t="s">
        <v>881</v>
      </c>
      <c r="H742" s="216" t="s">
        <v>897</v>
      </c>
      <c r="I742" s="216"/>
      <c r="J742" s="3"/>
      <c r="K742" s="1"/>
      <c r="L742" s="1"/>
      <c r="M742" s="1"/>
      <c r="N742" s="1"/>
      <c r="O742" s="1"/>
      <c r="P742" s="1"/>
      <c r="Q742" s="1">
        <f t="shared" si="50"/>
        <v>0</v>
      </c>
      <c r="R742" s="16">
        <f t="shared" si="52"/>
        <v>0.5</v>
      </c>
      <c r="S742" s="18">
        <f t="shared" si="51"/>
        <v>0</v>
      </c>
      <c r="T742" s="18">
        <f t="shared" si="53"/>
        <v>86</v>
      </c>
      <c r="U742" s="1"/>
      <c r="V742" s="1"/>
      <c r="W742" s="1"/>
      <c r="X742" s="1"/>
      <c r="Y742" s="5"/>
    </row>
    <row r="743" spans="1:25" ht="15" customHeight="1" x14ac:dyDescent="0.2">
      <c r="A743" s="1">
        <v>746</v>
      </c>
      <c r="B743" s="22" t="s">
        <v>295</v>
      </c>
      <c r="C743" s="2"/>
      <c r="D743" s="2"/>
      <c r="E743" s="2"/>
      <c r="F743" s="215" t="s">
        <v>896</v>
      </c>
      <c r="G743" s="216" t="s">
        <v>881</v>
      </c>
      <c r="H743" s="216" t="s">
        <v>897</v>
      </c>
      <c r="I743" s="216"/>
      <c r="J743" s="3"/>
      <c r="K743" s="1"/>
      <c r="L743" s="1"/>
      <c r="M743" s="1"/>
      <c r="N743" s="1"/>
      <c r="O743" s="1"/>
      <c r="P743" s="1"/>
      <c r="Q743" s="1">
        <f t="shared" si="50"/>
        <v>0</v>
      </c>
      <c r="R743" s="16">
        <f t="shared" si="52"/>
        <v>0.5</v>
      </c>
      <c r="S743" s="18">
        <f t="shared" si="51"/>
        <v>0</v>
      </c>
      <c r="T743" s="18">
        <f t="shared" si="53"/>
        <v>86</v>
      </c>
      <c r="U743" s="1"/>
      <c r="V743" s="1"/>
      <c r="W743" s="1"/>
      <c r="X743" s="1"/>
      <c r="Y743" s="5"/>
    </row>
    <row r="744" spans="1:25" ht="15" customHeight="1" x14ac:dyDescent="0.2">
      <c r="A744" s="1">
        <v>747</v>
      </c>
      <c r="B744" s="22" t="s">
        <v>289</v>
      </c>
      <c r="C744" s="2"/>
      <c r="D744" s="2"/>
      <c r="E744" s="2"/>
      <c r="F744" s="215" t="s">
        <v>896</v>
      </c>
      <c r="G744" s="216" t="s">
        <v>881</v>
      </c>
      <c r="H744" s="216" t="s">
        <v>897</v>
      </c>
      <c r="I744" s="216"/>
      <c r="J744" s="3"/>
      <c r="K744" s="1"/>
      <c r="L744" s="1"/>
      <c r="M744" s="1"/>
      <c r="N744" s="1"/>
      <c r="O744" s="1"/>
      <c r="P744" s="1"/>
      <c r="Q744" s="1">
        <f t="shared" si="50"/>
        <v>0</v>
      </c>
      <c r="R744" s="16">
        <f t="shared" si="52"/>
        <v>0.5</v>
      </c>
      <c r="S744" s="18">
        <f t="shared" si="51"/>
        <v>0</v>
      </c>
      <c r="T744" s="18">
        <f t="shared" si="53"/>
        <v>86</v>
      </c>
      <c r="U744" s="1"/>
      <c r="V744" s="1"/>
      <c r="W744" s="1"/>
      <c r="X744" s="1"/>
      <c r="Y744" s="5"/>
    </row>
    <row r="745" spans="1:25" ht="15" customHeight="1" x14ac:dyDescent="0.2">
      <c r="A745" s="1">
        <v>748</v>
      </c>
      <c r="B745" s="22" t="s">
        <v>749</v>
      </c>
      <c r="C745" s="2"/>
      <c r="D745" s="2"/>
      <c r="E745" s="2"/>
      <c r="F745" s="215" t="s">
        <v>896</v>
      </c>
      <c r="G745" s="216" t="s">
        <v>881</v>
      </c>
      <c r="H745" s="216" t="s">
        <v>897</v>
      </c>
      <c r="I745" s="216"/>
      <c r="J745" s="3"/>
      <c r="K745" s="1"/>
      <c r="L745" s="1"/>
      <c r="M745" s="1"/>
      <c r="N745" s="1"/>
      <c r="O745" s="1"/>
      <c r="P745" s="1"/>
      <c r="Q745" s="1">
        <f t="shared" si="50"/>
        <v>0</v>
      </c>
      <c r="R745" s="16">
        <f t="shared" si="52"/>
        <v>0.5</v>
      </c>
      <c r="S745" s="18">
        <f t="shared" si="51"/>
        <v>0</v>
      </c>
      <c r="T745" s="18">
        <f t="shared" si="53"/>
        <v>86</v>
      </c>
      <c r="U745" s="1"/>
      <c r="V745" s="1"/>
      <c r="W745" s="1"/>
      <c r="X745" s="1"/>
      <c r="Y745" s="5"/>
    </row>
    <row r="746" spans="1:25" ht="15" customHeight="1" x14ac:dyDescent="0.2">
      <c r="A746" s="1">
        <v>749</v>
      </c>
      <c r="B746" s="22" t="s">
        <v>750</v>
      </c>
      <c r="C746" s="2"/>
      <c r="D746" s="2"/>
      <c r="E746" s="2"/>
      <c r="F746" s="215" t="s">
        <v>896</v>
      </c>
      <c r="G746" s="216" t="s">
        <v>881</v>
      </c>
      <c r="H746" s="216" t="s">
        <v>897</v>
      </c>
      <c r="I746" s="216"/>
      <c r="J746" s="3"/>
      <c r="K746" s="1"/>
      <c r="L746" s="1"/>
      <c r="M746" s="1"/>
      <c r="N746" s="1"/>
      <c r="O746" s="1"/>
      <c r="P746" s="1"/>
      <c r="Q746" s="1">
        <f t="shared" si="50"/>
        <v>0</v>
      </c>
      <c r="R746" s="16">
        <f t="shared" si="52"/>
        <v>0.5</v>
      </c>
      <c r="S746" s="18">
        <f t="shared" si="51"/>
        <v>0</v>
      </c>
      <c r="T746" s="18">
        <f t="shared" si="53"/>
        <v>86</v>
      </c>
      <c r="U746" s="1"/>
      <c r="V746" s="1"/>
      <c r="W746" s="1"/>
      <c r="X746" s="1"/>
      <c r="Y746" s="5"/>
    </row>
    <row r="747" spans="1:25" ht="15" customHeight="1" x14ac:dyDescent="0.2">
      <c r="A747" s="1">
        <v>750</v>
      </c>
      <c r="B747" s="22" t="s">
        <v>751</v>
      </c>
      <c r="C747" s="2"/>
      <c r="D747" s="2"/>
      <c r="E747" s="2"/>
      <c r="F747" s="215" t="s">
        <v>896</v>
      </c>
      <c r="G747" s="216" t="s">
        <v>881</v>
      </c>
      <c r="H747" s="216" t="s">
        <v>897</v>
      </c>
      <c r="I747" s="216"/>
      <c r="J747" s="3"/>
      <c r="K747" s="1"/>
      <c r="L747" s="1"/>
      <c r="M747" s="1"/>
      <c r="N747" s="1"/>
      <c r="O747" s="1"/>
      <c r="P747" s="1"/>
      <c r="Q747" s="1">
        <f t="shared" si="50"/>
        <v>0</v>
      </c>
      <c r="R747" s="16">
        <f t="shared" si="52"/>
        <v>0.5</v>
      </c>
      <c r="S747" s="18">
        <f t="shared" si="51"/>
        <v>0</v>
      </c>
      <c r="T747" s="18">
        <f t="shared" si="53"/>
        <v>86</v>
      </c>
      <c r="U747" s="1"/>
      <c r="V747" s="1"/>
      <c r="W747" s="1"/>
      <c r="X747" s="1"/>
      <c r="Y747" s="5"/>
    </row>
    <row r="748" spans="1:25" ht="15" customHeight="1" x14ac:dyDescent="0.2">
      <c r="A748" s="1">
        <v>751</v>
      </c>
      <c r="B748" s="22" t="s">
        <v>292</v>
      </c>
      <c r="C748" s="2"/>
      <c r="D748" s="2"/>
      <c r="E748" s="2"/>
      <c r="F748" s="215" t="s">
        <v>896</v>
      </c>
      <c r="G748" s="216" t="s">
        <v>881</v>
      </c>
      <c r="H748" s="216" t="s">
        <v>897</v>
      </c>
      <c r="I748" s="216"/>
      <c r="J748" s="3"/>
      <c r="K748" s="1"/>
      <c r="L748" s="1"/>
      <c r="M748" s="1"/>
      <c r="N748" s="1"/>
      <c r="O748" s="1"/>
      <c r="P748" s="1"/>
      <c r="Q748" s="1">
        <f t="shared" si="50"/>
        <v>0</v>
      </c>
      <c r="R748" s="16">
        <f t="shared" si="52"/>
        <v>0.5</v>
      </c>
      <c r="S748" s="18">
        <f t="shared" si="51"/>
        <v>0</v>
      </c>
      <c r="T748" s="18">
        <f t="shared" si="53"/>
        <v>86</v>
      </c>
      <c r="U748" s="1"/>
      <c r="V748" s="1"/>
      <c r="W748" s="1"/>
      <c r="X748" s="1"/>
      <c r="Y748" s="5"/>
    </row>
    <row r="749" spans="1:25" ht="15" customHeight="1" x14ac:dyDescent="0.2">
      <c r="A749" s="1">
        <v>752</v>
      </c>
      <c r="B749" s="22" t="s">
        <v>710</v>
      </c>
      <c r="C749" s="2"/>
      <c r="D749" s="2"/>
      <c r="E749" s="2"/>
      <c r="F749" s="215" t="s">
        <v>896</v>
      </c>
      <c r="G749" s="216" t="s">
        <v>881</v>
      </c>
      <c r="H749" s="216" t="s">
        <v>897</v>
      </c>
      <c r="I749" s="216"/>
      <c r="J749" s="3"/>
      <c r="K749" s="1"/>
      <c r="L749" s="1"/>
      <c r="M749" s="1"/>
      <c r="N749" s="1"/>
      <c r="O749" s="1"/>
      <c r="P749" s="1"/>
      <c r="Q749" s="1">
        <f t="shared" si="50"/>
        <v>0</v>
      </c>
      <c r="R749" s="16">
        <f t="shared" si="52"/>
        <v>0.5</v>
      </c>
      <c r="S749" s="18">
        <f t="shared" si="51"/>
        <v>0</v>
      </c>
      <c r="T749" s="18">
        <f t="shared" si="53"/>
        <v>86</v>
      </c>
      <c r="U749" s="1"/>
      <c r="V749" s="1"/>
      <c r="W749" s="1"/>
      <c r="X749" s="1"/>
      <c r="Y749" s="5"/>
    </row>
    <row r="750" spans="1:25" ht="15" customHeight="1" x14ac:dyDescent="0.2">
      <c r="A750" s="1">
        <v>753</v>
      </c>
      <c r="B750" s="22" t="s">
        <v>322</v>
      </c>
      <c r="C750" s="2"/>
      <c r="D750" s="2"/>
      <c r="E750" s="2"/>
      <c r="F750" s="215" t="s">
        <v>896</v>
      </c>
      <c r="G750" s="216" t="s">
        <v>881</v>
      </c>
      <c r="H750" s="216" t="s">
        <v>897</v>
      </c>
      <c r="I750" s="216"/>
      <c r="J750" s="3"/>
      <c r="K750" s="1"/>
      <c r="L750" s="1"/>
      <c r="M750" s="1"/>
      <c r="N750" s="1"/>
      <c r="O750" s="1"/>
      <c r="P750" s="1"/>
      <c r="Q750" s="1">
        <f t="shared" si="50"/>
        <v>0</v>
      </c>
      <c r="R750" s="16">
        <f t="shared" si="52"/>
        <v>0.5</v>
      </c>
      <c r="S750" s="18">
        <f t="shared" si="51"/>
        <v>0</v>
      </c>
      <c r="T750" s="18">
        <f t="shared" si="53"/>
        <v>86</v>
      </c>
      <c r="U750" s="1"/>
      <c r="V750" s="1"/>
      <c r="W750" s="1"/>
      <c r="X750" s="1"/>
      <c r="Y750" s="5"/>
    </row>
    <row r="751" spans="1:25" ht="15" customHeight="1" x14ac:dyDescent="0.2">
      <c r="A751" s="1">
        <v>754</v>
      </c>
      <c r="B751" s="22" t="s">
        <v>275</v>
      </c>
      <c r="C751" s="2"/>
      <c r="D751" s="2"/>
      <c r="E751" s="2"/>
      <c r="F751" s="215" t="s">
        <v>896</v>
      </c>
      <c r="G751" s="216" t="s">
        <v>881</v>
      </c>
      <c r="H751" s="216" t="s">
        <v>897</v>
      </c>
      <c r="I751" s="216"/>
      <c r="J751" s="3"/>
      <c r="K751" s="1"/>
      <c r="L751" s="1"/>
      <c r="M751" s="1"/>
      <c r="N751" s="1"/>
      <c r="O751" s="1"/>
      <c r="P751" s="1"/>
      <c r="Q751" s="1">
        <f t="shared" si="50"/>
        <v>0</v>
      </c>
      <c r="R751" s="16">
        <f t="shared" si="52"/>
        <v>0.5</v>
      </c>
      <c r="S751" s="18">
        <f t="shared" si="51"/>
        <v>0</v>
      </c>
      <c r="T751" s="18">
        <f t="shared" si="53"/>
        <v>86</v>
      </c>
      <c r="U751" s="1"/>
      <c r="V751" s="1"/>
      <c r="W751" s="1"/>
      <c r="X751" s="1"/>
      <c r="Y751" s="5"/>
    </row>
    <row r="752" spans="1:25" ht="15" customHeight="1" x14ac:dyDescent="0.2">
      <c r="A752" s="1">
        <v>755</v>
      </c>
      <c r="B752" s="22" t="s">
        <v>276</v>
      </c>
      <c r="C752" s="2"/>
      <c r="D752" s="2"/>
      <c r="E752" s="2"/>
      <c r="F752" s="215" t="s">
        <v>896</v>
      </c>
      <c r="G752" s="216" t="s">
        <v>881</v>
      </c>
      <c r="H752" s="216" t="s">
        <v>897</v>
      </c>
      <c r="I752" s="216"/>
      <c r="J752" s="3"/>
      <c r="K752" s="1"/>
      <c r="L752" s="1"/>
      <c r="M752" s="1"/>
      <c r="N752" s="1"/>
      <c r="O752" s="1"/>
      <c r="P752" s="1"/>
      <c r="Q752" s="1">
        <f t="shared" si="50"/>
        <v>0</v>
      </c>
      <c r="R752" s="16">
        <f t="shared" si="52"/>
        <v>0.5</v>
      </c>
      <c r="S752" s="18">
        <f t="shared" si="51"/>
        <v>0</v>
      </c>
      <c r="T752" s="18">
        <f t="shared" si="53"/>
        <v>86</v>
      </c>
      <c r="U752" s="1"/>
      <c r="V752" s="1"/>
      <c r="W752" s="1"/>
      <c r="X752" s="1"/>
      <c r="Y752" s="5"/>
    </row>
    <row r="753" spans="1:26" ht="15" customHeight="1" x14ac:dyDescent="0.2">
      <c r="A753" s="1">
        <v>756</v>
      </c>
      <c r="B753" s="22" t="s">
        <v>277</v>
      </c>
      <c r="C753" s="2"/>
      <c r="D753" s="2"/>
      <c r="E753" s="2"/>
      <c r="F753" s="215" t="s">
        <v>896</v>
      </c>
      <c r="G753" s="216" t="s">
        <v>881</v>
      </c>
      <c r="H753" s="216" t="s">
        <v>897</v>
      </c>
      <c r="I753" s="216"/>
      <c r="J753" s="3"/>
      <c r="K753" s="1"/>
      <c r="L753" s="1"/>
      <c r="M753" s="1"/>
      <c r="N753" s="1"/>
      <c r="O753" s="1"/>
      <c r="P753" s="1"/>
      <c r="Q753" s="1">
        <f t="shared" si="50"/>
        <v>0</v>
      </c>
      <c r="R753" s="16">
        <f t="shared" si="52"/>
        <v>0.5</v>
      </c>
      <c r="S753" s="18">
        <f t="shared" si="51"/>
        <v>0</v>
      </c>
      <c r="T753" s="18">
        <f t="shared" si="53"/>
        <v>86</v>
      </c>
      <c r="U753" s="1"/>
      <c r="V753" s="1"/>
      <c r="W753" s="1"/>
      <c r="X753" s="1"/>
      <c r="Y753" s="5"/>
    </row>
    <row r="754" spans="1:26" ht="15" customHeight="1" x14ac:dyDescent="0.2">
      <c r="A754" s="1">
        <v>757</v>
      </c>
      <c r="B754" s="22" t="s">
        <v>287</v>
      </c>
      <c r="C754" s="2"/>
      <c r="D754" s="2"/>
      <c r="E754" s="2"/>
      <c r="F754" s="215" t="s">
        <v>896</v>
      </c>
      <c r="G754" s="216" t="s">
        <v>881</v>
      </c>
      <c r="H754" s="216" t="s">
        <v>897</v>
      </c>
      <c r="I754" s="216"/>
      <c r="J754" s="3"/>
      <c r="K754" s="1"/>
      <c r="L754" s="1"/>
      <c r="M754" s="1"/>
      <c r="N754" s="1"/>
      <c r="O754" s="1"/>
      <c r="P754" s="1"/>
      <c r="Q754" s="1">
        <f t="shared" si="50"/>
        <v>0</v>
      </c>
      <c r="R754" s="16">
        <f t="shared" si="52"/>
        <v>0.5</v>
      </c>
      <c r="S754" s="18">
        <f t="shared" si="51"/>
        <v>0</v>
      </c>
      <c r="T754" s="18">
        <f t="shared" si="53"/>
        <v>86</v>
      </c>
      <c r="U754" s="1"/>
      <c r="V754" s="1"/>
      <c r="W754" s="1"/>
      <c r="X754" s="1"/>
      <c r="Y754" s="5"/>
    </row>
    <row r="755" spans="1:26" ht="15" customHeight="1" x14ac:dyDescent="0.2">
      <c r="A755" s="1">
        <v>758</v>
      </c>
      <c r="B755" s="22"/>
      <c r="C755" s="2"/>
      <c r="D755" s="2"/>
      <c r="E755" s="2"/>
      <c r="F755" s="215" t="s">
        <v>896</v>
      </c>
      <c r="G755" s="216" t="s">
        <v>881</v>
      </c>
      <c r="H755" s="216" t="s">
        <v>897</v>
      </c>
      <c r="I755" s="216"/>
      <c r="J755" s="3"/>
      <c r="K755" s="1"/>
      <c r="L755" s="1"/>
      <c r="M755" s="1"/>
      <c r="N755" s="1"/>
      <c r="O755" s="1"/>
      <c r="P755" s="1"/>
      <c r="Q755" s="1">
        <f t="shared" si="50"/>
        <v>0</v>
      </c>
      <c r="R755" s="16">
        <f t="shared" si="52"/>
        <v>0.5</v>
      </c>
      <c r="S755" s="18">
        <f t="shared" si="51"/>
        <v>0</v>
      </c>
      <c r="T755" s="18">
        <f t="shared" si="53"/>
        <v>86</v>
      </c>
      <c r="U755" s="1"/>
      <c r="V755" s="1"/>
      <c r="W755" s="1"/>
      <c r="X755" s="1"/>
      <c r="Y755" s="5"/>
    </row>
    <row r="756" spans="1:26" ht="15" customHeight="1" x14ac:dyDescent="0.2">
      <c r="A756" s="1">
        <v>761</v>
      </c>
      <c r="B756" s="22"/>
      <c r="C756" s="2"/>
      <c r="D756" s="2"/>
      <c r="E756" s="2"/>
      <c r="F756" s="215" t="s">
        <v>896</v>
      </c>
      <c r="G756" s="216" t="s">
        <v>881</v>
      </c>
      <c r="H756" s="216" t="s">
        <v>897</v>
      </c>
      <c r="I756" s="216"/>
      <c r="J756" s="3"/>
      <c r="K756" s="1"/>
      <c r="L756" s="1"/>
      <c r="M756" s="1"/>
      <c r="N756" s="1"/>
      <c r="O756" s="1"/>
      <c r="P756" s="1"/>
      <c r="Q756" s="1">
        <f t="shared" si="50"/>
        <v>0</v>
      </c>
      <c r="R756" s="16">
        <f t="shared" si="52"/>
        <v>0.5</v>
      </c>
      <c r="S756" s="18">
        <f t="shared" si="51"/>
        <v>0</v>
      </c>
      <c r="T756" s="18">
        <f t="shared" si="53"/>
        <v>86</v>
      </c>
      <c r="U756" s="1"/>
      <c r="V756" s="1"/>
      <c r="W756" s="1"/>
      <c r="X756" s="1"/>
      <c r="Y756" s="5"/>
    </row>
    <row r="757" spans="1:26" ht="15" customHeight="1" x14ac:dyDescent="0.2">
      <c r="A757" s="1">
        <v>762</v>
      </c>
      <c r="B757" s="22"/>
      <c r="C757" s="2"/>
      <c r="D757" s="2"/>
      <c r="E757" s="2"/>
      <c r="F757" s="215" t="s">
        <v>896</v>
      </c>
      <c r="G757" s="216" t="s">
        <v>881</v>
      </c>
      <c r="H757" s="216" t="s">
        <v>897</v>
      </c>
      <c r="I757" s="216"/>
      <c r="J757" s="3"/>
      <c r="K757" s="1"/>
      <c r="L757" s="1"/>
      <c r="M757" s="1"/>
      <c r="N757" s="1">
        <v>1</v>
      </c>
      <c r="O757" s="1"/>
      <c r="P757" s="1"/>
      <c r="Q757" s="1">
        <f t="shared" si="50"/>
        <v>1</v>
      </c>
      <c r="R757" s="16">
        <f t="shared" si="52"/>
        <v>1.5</v>
      </c>
      <c r="S757" s="18">
        <f t="shared" si="51"/>
        <v>0</v>
      </c>
      <c r="T757" s="18">
        <f t="shared" si="53"/>
        <v>86</v>
      </c>
      <c r="U757" s="1"/>
      <c r="V757" s="1"/>
      <c r="W757" s="1"/>
      <c r="X757" s="1"/>
      <c r="Y757" s="5"/>
    </row>
    <row r="758" spans="1:26" ht="15" customHeight="1" x14ac:dyDescent="0.2">
      <c r="A758" s="1">
        <v>763</v>
      </c>
      <c r="B758" s="22"/>
      <c r="C758" s="2"/>
      <c r="D758" s="2"/>
      <c r="E758" s="2"/>
      <c r="F758" s="215" t="s">
        <v>896</v>
      </c>
      <c r="G758" s="216" t="s">
        <v>881</v>
      </c>
      <c r="H758" s="216" t="s">
        <v>897</v>
      </c>
      <c r="I758" s="216"/>
      <c r="J758" s="3"/>
      <c r="K758" s="1"/>
      <c r="L758" s="1"/>
      <c r="M758" s="1"/>
      <c r="N758" s="1"/>
      <c r="O758" s="1"/>
      <c r="P758" s="1"/>
      <c r="Q758" s="1">
        <f t="shared" si="50"/>
        <v>0</v>
      </c>
      <c r="R758" s="16">
        <f t="shared" si="52"/>
        <v>1.5</v>
      </c>
      <c r="S758" s="18">
        <f t="shared" si="51"/>
        <v>0</v>
      </c>
      <c r="T758" s="18">
        <f t="shared" si="53"/>
        <v>86</v>
      </c>
      <c r="U758" s="1"/>
      <c r="V758" s="1"/>
      <c r="W758" s="1"/>
      <c r="X758" s="1"/>
      <c r="Y758" s="5"/>
    </row>
    <row r="759" spans="1:26" ht="15" customHeight="1" x14ac:dyDescent="0.2">
      <c r="A759" s="1">
        <v>769</v>
      </c>
      <c r="B759" s="22" t="s">
        <v>480</v>
      </c>
      <c r="C759" s="2"/>
      <c r="D759" s="2"/>
      <c r="E759" s="2"/>
      <c r="F759" s="215" t="s">
        <v>896</v>
      </c>
      <c r="G759" s="216" t="s">
        <v>881</v>
      </c>
      <c r="H759" s="216" t="s">
        <v>897</v>
      </c>
      <c r="I759" s="216"/>
      <c r="J759" s="3"/>
      <c r="K759" s="1"/>
      <c r="L759" s="1"/>
      <c r="M759" s="2">
        <v>1</v>
      </c>
      <c r="N759" s="2"/>
      <c r="O759" s="1"/>
      <c r="P759" s="1"/>
      <c r="Q759" s="1">
        <f t="shared" si="50"/>
        <v>1</v>
      </c>
      <c r="R759" s="16">
        <f t="shared" si="52"/>
        <v>2.5</v>
      </c>
      <c r="S759" s="18">
        <f t="shared" si="51"/>
        <v>0</v>
      </c>
      <c r="T759" s="18">
        <f t="shared" si="53"/>
        <v>86</v>
      </c>
      <c r="U759" s="1"/>
      <c r="V759" s="1"/>
      <c r="W759" s="1"/>
      <c r="X759" s="1"/>
    </row>
    <row r="760" spans="1:26" ht="15" customHeight="1" x14ac:dyDescent="0.2">
      <c r="A760" s="1">
        <v>770</v>
      </c>
      <c r="B760" s="22" t="s">
        <v>481</v>
      </c>
      <c r="C760" s="2"/>
      <c r="D760" s="2"/>
      <c r="E760" s="2"/>
      <c r="F760" s="215" t="s">
        <v>896</v>
      </c>
      <c r="G760" s="216" t="s">
        <v>881</v>
      </c>
      <c r="H760" s="216" t="s">
        <v>897</v>
      </c>
      <c r="I760" s="216"/>
      <c r="J760" s="3"/>
      <c r="K760" s="1"/>
      <c r="L760" s="1"/>
      <c r="M760" s="2">
        <v>1</v>
      </c>
      <c r="N760" s="2"/>
      <c r="O760" s="1"/>
      <c r="P760" s="1"/>
      <c r="Q760" s="1">
        <f t="shared" ref="Q760:Q769" si="54">SUM(K760:P760)</f>
        <v>1</v>
      </c>
      <c r="R760" s="16">
        <f t="shared" si="52"/>
        <v>3.5</v>
      </c>
      <c r="S760" s="18">
        <f t="shared" si="51"/>
        <v>1</v>
      </c>
      <c r="T760" s="18">
        <f t="shared" si="53"/>
        <v>86</v>
      </c>
      <c r="U760" s="1"/>
      <c r="V760" s="1"/>
      <c r="W760" s="1"/>
      <c r="X760" s="1"/>
    </row>
    <row r="761" spans="1:26" ht="15.75" customHeight="1" x14ac:dyDescent="0.2">
      <c r="A761" s="1">
        <v>771</v>
      </c>
      <c r="B761" s="22" t="s">
        <v>478</v>
      </c>
      <c r="C761" s="2"/>
      <c r="D761" s="2"/>
      <c r="E761" s="2"/>
      <c r="F761" s="215" t="s">
        <v>896</v>
      </c>
      <c r="G761" s="216" t="s">
        <v>881</v>
      </c>
      <c r="H761" s="216" t="s">
        <v>897</v>
      </c>
      <c r="I761" s="216"/>
      <c r="J761" s="3"/>
      <c r="K761" s="1"/>
      <c r="L761" s="1"/>
      <c r="M761" s="2">
        <v>1</v>
      </c>
      <c r="N761" s="2"/>
      <c r="O761" s="1"/>
      <c r="P761" s="1"/>
      <c r="Q761" s="1">
        <f t="shared" si="54"/>
        <v>1</v>
      </c>
      <c r="R761" s="16">
        <f t="shared" si="52"/>
        <v>1</v>
      </c>
      <c r="S761" s="18">
        <f t="shared" si="51"/>
        <v>0</v>
      </c>
      <c r="T761" s="18">
        <f t="shared" si="53"/>
        <v>87</v>
      </c>
      <c r="U761" s="1"/>
      <c r="V761" s="1"/>
      <c r="W761" s="1"/>
      <c r="X761" s="1"/>
      <c r="Z761" s="5">
        <v>2</v>
      </c>
    </row>
    <row r="762" spans="1:26" ht="15" customHeight="1" x14ac:dyDescent="0.2">
      <c r="A762" s="1">
        <v>772</v>
      </c>
      <c r="B762" s="22" t="s">
        <v>479</v>
      </c>
      <c r="C762" s="2"/>
      <c r="D762" s="2"/>
      <c r="E762" s="2"/>
      <c r="F762" s="215" t="s">
        <v>896</v>
      </c>
      <c r="G762" s="216" t="s">
        <v>881</v>
      </c>
      <c r="H762" s="216" t="s">
        <v>897</v>
      </c>
      <c r="I762" s="216"/>
      <c r="J762" s="3"/>
      <c r="K762" s="1"/>
      <c r="L762" s="1"/>
      <c r="M762" s="2">
        <v>1</v>
      </c>
      <c r="N762" s="2"/>
      <c r="O762" s="1"/>
      <c r="P762" s="1"/>
      <c r="Q762" s="1">
        <f t="shared" si="54"/>
        <v>1</v>
      </c>
      <c r="R762" s="16">
        <f t="shared" si="52"/>
        <v>2</v>
      </c>
      <c r="S762" s="18">
        <f t="shared" si="51"/>
        <v>0</v>
      </c>
      <c r="T762" s="18">
        <f t="shared" si="53"/>
        <v>87</v>
      </c>
      <c r="U762" s="1"/>
      <c r="V762" s="1"/>
      <c r="W762" s="1"/>
      <c r="X762" s="1"/>
    </row>
    <row r="763" spans="1:26" ht="15" customHeight="1" x14ac:dyDescent="0.2">
      <c r="A763" s="1">
        <v>773</v>
      </c>
      <c r="B763" s="22" t="s">
        <v>482</v>
      </c>
      <c r="C763" s="2"/>
      <c r="D763" s="2"/>
      <c r="E763" s="2"/>
      <c r="F763" s="215" t="s">
        <v>896</v>
      </c>
      <c r="G763" s="216" t="s">
        <v>881</v>
      </c>
      <c r="H763" s="216" t="s">
        <v>897</v>
      </c>
      <c r="I763" s="216"/>
      <c r="J763" s="3"/>
      <c r="K763" s="1"/>
      <c r="L763" s="1"/>
      <c r="M763" s="2">
        <v>1</v>
      </c>
      <c r="N763" s="2"/>
      <c r="O763" s="1"/>
      <c r="P763" s="1"/>
      <c r="Q763" s="1">
        <f t="shared" si="54"/>
        <v>1</v>
      </c>
      <c r="R763" s="16">
        <f t="shared" si="52"/>
        <v>3</v>
      </c>
      <c r="S763" s="18">
        <f t="shared" si="51"/>
        <v>0</v>
      </c>
      <c r="T763" s="18">
        <f t="shared" si="53"/>
        <v>87</v>
      </c>
      <c r="U763" s="1"/>
      <c r="V763" s="1"/>
      <c r="W763" s="1"/>
      <c r="X763" s="1"/>
    </row>
    <row r="764" spans="1:26" ht="15" customHeight="1" x14ac:dyDescent="0.2">
      <c r="A764" s="1">
        <v>774</v>
      </c>
      <c r="B764" s="22" t="s">
        <v>483</v>
      </c>
      <c r="C764" s="2"/>
      <c r="D764" s="2"/>
      <c r="E764" s="2"/>
      <c r="F764" s="215" t="s">
        <v>896</v>
      </c>
      <c r="G764" s="216" t="s">
        <v>881</v>
      </c>
      <c r="H764" s="216" t="s">
        <v>897</v>
      </c>
      <c r="I764" s="216"/>
      <c r="J764" s="3"/>
      <c r="K764" s="1"/>
      <c r="L764" s="1"/>
      <c r="M764" s="2">
        <v>1</v>
      </c>
      <c r="N764" s="2"/>
      <c r="O764" s="1"/>
      <c r="P764" s="1"/>
      <c r="Q764" s="1">
        <f t="shared" si="54"/>
        <v>1</v>
      </c>
      <c r="R764" s="16">
        <f t="shared" si="52"/>
        <v>4</v>
      </c>
      <c r="S764" s="18">
        <f t="shared" si="51"/>
        <v>1</v>
      </c>
      <c r="T764" s="18">
        <f t="shared" si="53"/>
        <v>87</v>
      </c>
      <c r="U764" s="1"/>
      <c r="V764" s="1"/>
      <c r="W764" s="1"/>
      <c r="X764" s="1"/>
    </row>
    <row r="765" spans="1:26" ht="15" customHeight="1" x14ac:dyDescent="0.2">
      <c r="A765" s="1">
        <v>775</v>
      </c>
      <c r="B765" s="22" t="s">
        <v>484</v>
      </c>
      <c r="C765" s="2"/>
      <c r="D765" s="2"/>
      <c r="E765" s="2"/>
      <c r="F765" s="215" t="s">
        <v>896</v>
      </c>
      <c r="G765" s="216" t="s">
        <v>882</v>
      </c>
      <c r="H765" s="216" t="s">
        <v>897</v>
      </c>
      <c r="I765" s="216"/>
      <c r="J765" s="3"/>
      <c r="K765" s="1"/>
      <c r="L765" s="1"/>
      <c r="M765" s="2">
        <v>1</v>
      </c>
      <c r="N765" s="1"/>
      <c r="O765" s="1"/>
      <c r="P765" s="1"/>
      <c r="Q765" s="1">
        <f t="shared" si="54"/>
        <v>1</v>
      </c>
      <c r="R765" s="16">
        <f t="shared" si="52"/>
        <v>1</v>
      </c>
      <c r="S765" s="18">
        <f t="shared" si="51"/>
        <v>0</v>
      </c>
      <c r="T765" s="18">
        <f t="shared" si="53"/>
        <v>88</v>
      </c>
      <c r="U765" s="1"/>
      <c r="V765" s="1"/>
      <c r="W765" s="1"/>
      <c r="X765" s="1"/>
    </row>
    <row r="766" spans="1:26" ht="15" customHeight="1" x14ac:dyDescent="0.2">
      <c r="A766" s="1">
        <v>776</v>
      </c>
      <c r="B766" s="22" t="s">
        <v>77</v>
      </c>
      <c r="C766" s="2"/>
      <c r="D766" s="2"/>
      <c r="E766" s="2"/>
      <c r="F766" s="215" t="s">
        <v>896</v>
      </c>
      <c r="G766" s="216" t="s">
        <v>882</v>
      </c>
      <c r="H766" s="216" t="s">
        <v>897</v>
      </c>
      <c r="I766" s="216"/>
      <c r="J766" s="3"/>
      <c r="K766" s="1"/>
      <c r="L766" s="1"/>
      <c r="M766" s="1">
        <v>1</v>
      </c>
      <c r="N766" s="1"/>
      <c r="O766" s="1"/>
      <c r="P766" s="1"/>
      <c r="Q766" s="1">
        <f t="shared" si="54"/>
        <v>1</v>
      </c>
      <c r="R766" s="16">
        <f t="shared" si="52"/>
        <v>2</v>
      </c>
      <c r="S766" s="18">
        <f t="shared" si="51"/>
        <v>0</v>
      </c>
      <c r="T766" s="18">
        <f t="shared" si="53"/>
        <v>88</v>
      </c>
      <c r="U766" s="1"/>
      <c r="V766" s="1"/>
      <c r="W766" s="1"/>
      <c r="X766" s="1"/>
    </row>
    <row r="767" spans="1:26" ht="15" customHeight="1" x14ac:dyDescent="0.2">
      <c r="A767" s="1">
        <v>778</v>
      </c>
      <c r="B767" s="22" t="s">
        <v>121</v>
      </c>
      <c r="C767" s="2"/>
      <c r="D767" s="2"/>
      <c r="E767" s="2"/>
      <c r="F767" s="215" t="s">
        <v>896</v>
      </c>
      <c r="G767" s="216" t="s">
        <v>882</v>
      </c>
      <c r="H767" s="216" t="s">
        <v>897</v>
      </c>
      <c r="I767" s="216"/>
      <c r="J767" s="3"/>
      <c r="K767" s="1"/>
      <c r="L767" s="1"/>
      <c r="M767" s="1">
        <v>1</v>
      </c>
      <c r="N767" s="1"/>
      <c r="O767" s="1"/>
      <c r="P767" s="1"/>
      <c r="Q767" s="1">
        <f t="shared" si="54"/>
        <v>1</v>
      </c>
      <c r="R767" s="16">
        <f t="shared" si="52"/>
        <v>3</v>
      </c>
      <c r="S767" s="18">
        <f t="shared" si="51"/>
        <v>0</v>
      </c>
      <c r="T767" s="18">
        <f t="shared" si="53"/>
        <v>88</v>
      </c>
      <c r="U767" s="1"/>
      <c r="V767" s="1"/>
      <c r="W767" s="1"/>
      <c r="X767" s="1"/>
    </row>
    <row r="768" spans="1:26" ht="15" customHeight="1" x14ac:dyDescent="0.2">
      <c r="A768" s="1">
        <v>781</v>
      </c>
      <c r="B768" s="22" t="s">
        <v>53</v>
      </c>
      <c r="C768" s="2"/>
      <c r="D768" s="2"/>
      <c r="E768" s="2"/>
      <c r="F768" s="215" t="s">
        <v>896</v>
      </c>
      <c r="G768" s="216" t="s">
        <v>882</v>
      </c>
      <c r="H768" s="216" t="s">
        <v>897</v>
      </c>
      <c r="I768" s="216"/>
      <c r="J768" s="3"/>
      <c r="K768" s="1"/>
      <c r="L768" s="1"/>
      <c r="M768" s="1"/>
      <c r="N768" s="1"/>
      <c r="O768" s="1"/>
      <c r="P768" s="1"/>
      <c r="Q768" s="1">
        <f t="shared" si="54"/>
        <v>0</v>
      </c>
      <c r="R768" s="16">
        <f t="shared" si="52"/>
        <v>3</v>
      </c>
      <c r="S768" s="18">
        <f t="shared" si="51"/>
        <v>0</v>
      </c>
      <c r="T768" s="18">
        <f t="shared" si="53"/>
        <v>88</v>
      </c>
      <c r="U768" s="1"/>
      <c r="V768" s="1"/>
      <c r="W768" s="1"/>
      <c r="X768" s="1"/>
    </row>
    <row r="769" spans="1:26" ht="15" customHeight="1" thickBot="1" x14ac:dyDescent="0.25">
      <c r="A769" s="1">
        <v>782</v>
      </c>
      <c r="B769" s="22" t="s">
        <v>54</v>
      </c>
      <c r="C769" s="2"/>
      <c r="D769" s="2"/>
      <c r="E769" s="2"/>
      <c r="F769" s="215" t="s">
        <v>896</v>
      </c>
      <c r="G769" s="216" t="s">
        <v>882</v>
      </c>
      <c r="H769" s="216" t="s">
        <v>897</v>
      </c>
      <c r="I769" s="216"/>
      <c r="J769" s="3"/>
      <c r="K769" s="1"/>
      <c r="L769" s="1"/>
      <c r="M769" s="1"/>
      <c r="N769" s="1"/>
      <c r="O769" s="1"/>
      <c r="P769" s="1"/>
      <c r="Q769" s="20">
        <f t="shared" si="54"/>
        <v>0</v>
      </c>
      <c r="R769" s="16">
        <f t="shared" si="52"/>
        <v>3</v>
      </c>
      <c r="S769" s="18">
        <f t="shared" si="51"/>
        <v>1</v>
      </c>
      <c r="T769" s="18">
        <f t="shared" si="53"/>
        <v>88</v>
      </c>
      <c r="U769" s="1"/>
      <c r="V769" s="1"/>
      <c r="W769" s="1"/>
      <c r="X769" s="1"/>
    </row>
    <row r="770" spans="1:26" ht="30.75" thickBot="1" x14ac:dyDescent="0.45">
      <c r="Q770" s="21">
        <f>SUM(Q3:Q769)</f>
        <v>329.45000000000005</v>
      </c>
      <c r="R770" s="5">
        <v>0</v>
      </c>
      <c r="Z770" s="5" t="s">
        <v>765</v>
      </c>
    </row>
    <row r="771" spans="1:26" x14ac:dyDescent="0.2">
      <c r="R771" s="5" t="s">
        <v>779</v>
      </c>
    </row>
    <row r="772" spans="1:26" ht="15.75" thickBot="1" x14ac:dyDescent="0.25">
      <c r="K772" s="5">
        <v>3</v>
      </c>
      <c r="L772" s="5">
        <v>2</v>
      </c>
      <c r="M772" s="5">
        <v>1</v>
      </c>
    </row>
    <row r="773" spans="1:26" ht="15.75" thickBot="1" x14ac:dyDescent="0.25">
      <c r="K773" s="5">
        <v>1</v>
      </c>
      <c r="L773" s="5">
        <v>1</v>
      </c>
      <c r="M773" s="5">
        <v>0.5</v>
      </c>
      <c r="N773" s="5">
        <v>2.5</v>
      </c>
      <c r="R773" s="367" t="s">
        <v>893</v>
      </c>
      <c r="S773" s="366">
        <f>SUM(S3:S769)</f>
        <v>88</v>
      </c>
    </row>
    <row r="774" spans="1:26" x14ac:dyDescent="0.2">
      <c r="N774" s="5">
        <v>20</v>
      </c>
    </row>
    <row r="775" spans="1:26" x14ac:dyDescent="0.2">
      <c r="N775" s="5">
        <f>N774*N773</f>
        <v>50</v>
      </c>
      <c r="O775" s="5" t="s">
        <v>766</v>
      </c>
    </row>
    <row r="777" spans="1:26" x14ac:dyDescent="0.2">
      <c r="B777" s="5">
        <v>3</v>
      </c>
      <c r="C777" s="5">
        <v>2</v>
      </c>
    </row>
    <row r="778" spans="1:26" x14ac:dyDescent="0.2">
      <c r="K778" s="5">
        <v>1</v>
      </c>
      <c r="L778" s="5">
        <v>1</v>
      </c>
      <c r="M778" s="5">
        <v>1</v>
      </c>
      <c r="N778" s="5">
        <v>1.5</v>
      </c>
    </row>
    <row r="779" spans="1:26" x14ac:dyDescent="0.2">
      <c r="N779" s="5">
        <v>8</v>
      </c>
    </row>
    <row r="780" spans="1:26" x14ac:dyDescent="0.2">
      <c r="N780" s="5">
        <f>N779*N778</f>
        <v>12</v>
      </c>
      <c r="O780" s="5" t="s">
        <v>767</v>
      </c>
    </row>
    <row r="782" spans="1:26" x14ac:dyDescent="0.2">
      <c r="G782" s="220"/>
      <c r="H782" s="220"/>
      <c r="I782" s="220"/>
      <c r="J782" s="5"/>
      <c r="O782" s="5">
        <f>N775+N780</f>
        <v>62</v>
      </c>
      <c r="P782" s="5" t="s">
        <v>768</v>
      </c>
    </row>
    <row r="783" spans="1:26" x14ac:dyDescent="0.2">
      <c r="G783" s="220"/>
      <c r="H783" s="220"/>
      <c r="I783" s="220"/>
      <c r="J783" s="5"/>
      <c r="O783" s="5">
        <f>O782*8</f>
        <v>496</v>
      </c>
      <c r="P783" s="5" t="s">
        <v>770</v>
      </c>
    </row>
    <row r="784" spans="1:26" x14ac:dyDescent="0.2">
      <c r="G784" s="220"/>
      <c r="H784" s="220"/>
      <c r="I784" s="220"/>
      <c r="J784" s="5"/>
      <c r="P784" s="5">
        <v>2</v>
      </c>
      <c r="X784" s="7">
        <v>2</v>
      </c>
    </row>
    <row r="794" spans="18:20" x14ac:dyDescent="0.2">
      <c r="R794" s="7"/>
      <c r="S794" s="7"/>
    </row>
    <row r="795" spans="18:20" x14ac:dyDescent="0.2">
      <c r="R795" s="7"/>
      <c r="S795" s="371"/>
      <c r="T795" s="194"/>
    </row>
    <row r="796" spans="18:20" x14ac:dyDescent="0.2">
      <c r="R796" s="7"/>
      <c r="S796" s="371"/>
      <c r="T796" s="194"/>
    </row>
    <row r="797" spans="18:20" x14ac:dyDescent="0.2">
      <c r="R797" s="7"/>
      <c r="S797" s="31"/>
      <c r="T797" s="31"/>
    </row>
    <row r="798" spans="18:20" x14ac:dyDescent="0.2">
      <c r="R798" s="7"/>
      <c r="S798" s="7"/>
    </row>
    <row r="1048576" spans="6:6" x14ac:dyDescent="0.2">
      <c r="F1048576" s="31"/>
    </row>
  </sheetData>
  <sheetProtection autoFilter="0"/>
  <mergeCells count="8">
    <mergeCell ref="AK34:AK36"/>
    <mergeCell ref="AK39:AL40"/>
    <mergeCell ref="AL3:AM3"/>
    <mergeCell ref="AN3:AO3"/>
    <mergeCell ref="S795:S796"/>
    <mergeCell ref="AB4:AB32"/>
    <mergeCell ref="A1:X1"/>
    <mergeCell ref="V2:X2"/>
  </mergeCells>
  <conditionalFormatting sqref="A3:T769">
    <cfRule type="expression" dxfId="60" priority="25">
      <formula>$S3=1</formula>
    </cfRule>
  </conditionalFormatting>
  <conditionalFormatting sqref="AH33:AH36">
    <cfRule type="expression" dxfId="59" priority="23">
      <formula>$U32="FS"</formula>
    </cfRule>
    <cfRule type="expression" dxfId="58" priority="24">
      <formula>$U32="LB"</formula>
    </cfRule>
  </conditionalFormatting>
  <conditionalFormatting sqref="AI33:AI36">
    <cfRule type="expression" dxfId="57" priority="18">
      <formula>$V32="FS"</formula>
    </cfRule>
    <cfRule type="expression" dxfId="56" priority="19">
      <formula>$V32="FR"</formula>
    </cfRule>
    <cfRule type="expression" dxfId="55" priority="20">
      <formula>$V32="FL"</formula>
    </cfRule>
    <cfRule type="expression" dxfId="54" priority="21">
      <formula>$V32="FN"</formula>
    </cfRule>
    <cfRule type="expression" dxfId="53" priority="22">
      <formula>$V32="LB"</formula>
    </cfRule>
  </conditionalFormatting>
  <conditionalFormatting sqref="AK4:AL4 AK17:AK32 AK5:AK7 AL5:AL32">
    <cfRule type="expression" dxfId="52" priority="9">
      <formula>OR(#REF!="FN")</formula>
    </cfRule>
    <cfRule type="expression" dxfId="51" priority="10">
      <formula>OR(#REF!="FR")</formula>
    </cfRule>
    <cfRule type="expression" dxfId="50" priority="11">
      <formula>OR(#REF!="FL")</formula>
    </cfRule>
    <cfRule type="expression" dxfId="49" priority="12">
      <formula>OR(#REF!="V")</formula>
    </cfRule>
    <cfRule type="expression" dxfId="48" priority="13">
      <formula>OR(#REF!="FS")</formula>
    </cfRule>
    <cfRule type="expression" dxfId="47" priority="14">
      <formula>OR(#REF!="TP1")</formula>
    </cfRule>
    <cfRule type="expression" dxfId="46" priority="15">
      <formula>OR(#REF!="TP2")</formula>
    </cfRule>
    <cfRule type="expression" dxfId="45" priority="16">
      <formula>OR(#REF!="J1")</formula>
    </cfRule>
    <cfRule type="expression" dxfId="44" priority="17">
      <formula>OR(#REF!="J2")</formula>
    </cfRule>
  </conditionalFormatting>
  <conditionalFormatting sqref="AI4:AI32">
    <cfRule type="expression" dxfId="43" priority="7">
      <formula>$U4="FS"</formula>
    </cfRule>
    <cfRule type="expression" dxfId="42" priority="8">
      <formula>$U4="LB"</formula>
    </cfRule>
  </conditionalFormatting>
  <conditionalFormatting sqref="AJ4:AJ32">
    <cfRule type="expression" dxfId="41" priority="2">
      <formula>$V4="FS"</formula>
    </cfRule>
    <cfRule type="expression" dxfId="40" priority="3">
      <formula>$V4="FR"</formula>
    </cfRule>
    <cfRule type="expression" dxfId="39" priority="4">
      <formula>$V4="FL"</formula>
    </cfRule>
    <cfRule type="expression" dxfId="38" priority="5">
      <formula>$V4="FN"</formula>
    </cfRule>
    <cfRule type="expression" dxfId="37" priority="6">
      <formula>$V4="LB"</formula>
    </cfRule>
  </conditionalFormatting>
  <dataValidations count="1">
    <dataValidation type="list" allowBlank="1" showInputMessage="1" showErrorMessage="1" sqref="AI33:AI36">
      <formula1>$AB$22:$AB$26</formula1>
    </dataValidation>
  </dataValidations>
  <pageMargins left="0.25" right="0.25" top="0.75" bottom="0.75" header="0.3" footer="0.3"/>
  <pageSetup paperSize="9" scale="25"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WWJ47"/>
  <sheetViews>
    <sheetView showGridLines="0" zoomScale="90" zoomScaleNormal="90" workbookViewId="0">
      <selection activeCell="Z9" sqref="Z9"/>
    </sheetView>
  </sheetViews>
  <sheetFormatPr baseColWidth="10" defaultColWidth="0" defaultRowHeight="16.5" x14ac:dyDescent="0.3"/>
  <cols>
    <col min="1" max="1" width="1.5703125" style="33" customWidth="1"/>
    <col min="2" max="8" width="4.28515625" style="71" customWidth="1"/>
    <col min="9" max="9" width="2.5703125" style="71" customWidth="1"/>
    <col min="10" max="16" width="4.28515625" style="71" customWidth="1"/>
    <col min="17" max="17" width="2.7109375" style="71" customWidth="1"/>
    <col min="18" max="24" width="4.28515625" style="71" customWidth="1"/>
    <col min="25" max="25" width="2" style="77" customWidth="1"/>
    <col min="26" max="26" width="4.140625" style="33" customWidth="1"/>
    <col min="27" max="27" width="28.28515625" style="34" customWidth="1"/>
    <col min="28" max="28" width="39.85546875" style="33" bestFit="1" customWidth="1"/>
    <col min="29" max="29" width="1.140625" style="33" hidden="1" customWidth="1"/>
    <col min="30" max="30" width="7.85546875" style="33" hidden="1" customWidth="1"/>
    <col min="31" max="256" width="11.42578125" style="33" hidden="1" customWidth="1"/>
    <col min="257" max="257" width="1.5703125" style="33" hidden="1" customWidth="1"/>
    <col min="258" max="258" width="4.28515625" style="33" hidden="1" customWidth="1"/>
    <col min="259" max="259" width="2.28515625" style="33" customWidth="1"/>
    <col min="260" max="264" width="4.28515625" style="33" customWidth="1"/>
    <col min="265" max="265" width="2.7109375" style="33" customWidth="1"/>
    <col min="266" max="272" width="4.28515625" style="33" customWidth="1"/>
    <col min="273" max="273" width="2" style="33" customWidth="1"/>
    <col min="274" max="274" width="4.140625" style="33" customWidth="1"/>
    <col min="275" max="275" width="27" style="33" customWidth="1"/>
    <col min="276" max="276" width="37.7109375" style="33" customWidth="1"/>
    <col min="277" max="278" width="11.42578125" style="33" hidden="1" customWidth="1"/>
    <col min="279" max="504" width="11.42578125" style="33" hidden="1"/>
    <col min="505" max="505" width="1.5703125" style="33" customWidth="1"/>
    <col min="506" max="512" width="4.28515625" style="33" customWidth="1"/>
    <col min="513" max="513" width="2.5703125" style="33" customWidth="1"/>
    <col min="514" max="520" width="4.28515625" style="33" customWidth="1"/>
    <col min="521" max="521" width="2.7109375" style="33" customWidth="1"/>
    <col min="522" max="528" width="4.28515625" style="33" customWidth="1"/>
    <col min="529" max="529" width="2" style="33" customWidth="1"/>
    <col min="530" max="530" width="4.140625" style="33" customWidth="1"/>
    <col min="531" max="531" width="27" style="33" customWidth="1"/>
    <col min="532" max="532" width="37.7109375" style="33" customWidth="1"/>
    <col min="533" max="534" width="11.42578125" style="33" hidden="1" customWidth="1"/>
    <col min="535" max="760" width="11.42578125" style="33" hidden="1"/>
    <col min="761" max="761" width="1.5703125" style="33" customWidth="1"/>
    <col min="762" max="768" width="4.28515625" style="33" customWidth="1"/>
    <col min="769" max="769" width="2.5703125" style="33" customWidth="1"/>
    <col min="770" max="776" width="4.28515625" style="33" customWidth="1"/>
    <col min="777" max="777" width="2.7109375" style="33" customWidth="1"/>
    <col min="778" max="784" width="4.28515625" style="33" customWidth="1"/>
    <col min="785" max="785" width="2" style="33" customWidth="1"/>
    <col min="786" max="786" width="4.140625" style="33" customWidth="1"/>
    <col min="787" max="787" width="27" style="33" customWidth="1"/>
    <col min="788" max="788" width="37.7109375" style="33" customWidth="1"/>
    <col min="789" max="790" width="11.42578125" style="33" hidden="1" customWidth="1"/>
    <col min="791" max="1016" width="11.42578125" style="33" hidden="1"/>
    <col min="1017" max="1017" width="1.5703125" style="33" customWidth="1"/>
    <col min="1018" max="1024" width="4.28515625" style="33" customWidth="1"/>
    <col min="1025" max="1025" width="2.5703125" style="33" customWidth="1"/>
    <col min="1026" max="1032" width="4.28515625" style="33" customWidth="1"/>
    <col min="1033" max="1033" width="2.7109375" style="33" customWidth="1"/>
    <col min="1034" max="1040" width="4.28515625" style="33" customWidth="1"/>
    <col min="1041" max="1041" width="2" style="33" customWidth="1"/>
    <col min="1042" max="1042" width="4.140625" style="33" customWidth="1"/>
    <col min="1043" max="1043" width="27" style="33" customWidth="1"/>
    <col min="1044" max="1044" width="37.7109375" style="33" customWidth="1"/>
    <col min="1045" max="1046" width="11.42578125" style="33" hidden="1" customWidth="1"/>
    <col min="1047" max="1272" width="11.42578125" style="33" hidden="1"/>
    <col min="1273" max="1273" width="1.5703125" style="33" customWidth="1"/>
    <col min="1274" max="1280" width="4.28515625" style="33" customWidth="1"/>
    <col min="1281" max="1281" width="2.5703125" style="33" customWidth="1"/>
    <col min="1282" max="1288" width="4.28515625" style="33" customWidth="1"/>
    <col min="1289" max="1289" width="2.7109375" style="33" customWidth="1"/>
    <col min="1290" max="1296" width="4.28515625" style="33" customWidth="1"/>
    <col min="1297" max="1297" width="2" style="33" customWidth="1"/>
    <col min="1298" max="1298" width="4.140625" style="33" customWidth="1"/>
    <col min="1299" max="1299" width="27" style="33" customWidth="1"/>
    <col min="1300" max="1300" width="37.7109375" style="33" customWidth="1"/>
    <col min="1301" max="1302" width="11.42578125" style="33" hidden="1" customWidth="1"/>
    <col min="1303" max="1528" width="11.42578125" style="33" hidden="1"/>
    <col min="1529" max="1529" width="1.5703125" style="33" customWidth="1"/>
    <col min="1530" max="1536" width="4.28515625" style="33" customWidth="1"/>
    <col min="1537" max="1537" width="2.5703125" style="33" customWidth="1"/>
    <col min="1538" max="1544" width="4.28515625" style="33" customWidth="1"/>
    <col min="1545" max="1545" width="2.7109375" style="33" customWidth="1"/>
    <col min="1546" max="1552" width="4.28515625" style="33" customWidth="1"/>
    <col min="1553" max="1553" width="2" style="33" customWidth="1"/>
    <col min="1554" max="1554" width="4.140625" style="33" customWidth="1"/>
    <col min="1555" max="1555" width="27" style="33" customWidth="1"/>
    <col min="1556" max="1556" width="37.7109375" style="33" customWidth="1"/>
    <col min="1557" max="1558" width="11.42578125" style="33" hidden="1" customWidth="1"/>
    <col min="1559" max="1784" width="11.42578125" style="33" hidden="1"/>
    <col min="1785" max="1785" width="1.5703125" style="33" customWidth="1"/>
    <col min="1786" max="1792" width="4.28515625" style="33" customWidth="1"/>
    <col min="1793" max="1793" width="2.5703125" style="33" customWidth="1"/>
    <col min="1794" max="1800" width="4.28515625" style="33" customWidth="1"/>
    <col min="1801" max="1801" width="2.7109375" style="33" customWidth="1"/>
    <col min="1802" max="1808" width="4.28515625" style="33" customWidth="1"/>
    <col min="1809" max="1809" width="2" style="33" customWidth="1"/>
    <col min="1810" max="1810" width="4.140625" style="33" customWidth="1"/>
    <col min="1811" max="1811" width="27" style="33" customWidth="1"/>
    <col min="1812" max="1812" width="37.7109375" style="33" customWidth="1"/>
    <col min="1813" max="1814" width="11.42578125" style="33" hidden="1" customWidth="1"/>
    <col min="1815" max="2040" width="11.42578125" style="33" hidden="1"/>
    <col min="2041" max="2041" width="1.5703125" style="33" customWidth="1"/>
    <col min="2042" max="2048" width="4.28515625" style="33" customWidth="1"/>
    <col min="2049" max="2049" width="2.5703125" style="33" customWidth="1"/>
    <col min="2050" max="2056" width="4.28515625" style="33" customWidth="1"/>
    <col min="2057" max="2057" width="2.7109375" style="33" customWidth="1"/>
    <col min="2058" max="2064" width="4.28515625" style="33" customWidth="1"/>
    <col min="2065" max="2065" width="2" style="33" customWidth="1"/>
    <col min="2066" max="2066" width="4.140625" style="33" customWidth="1"/>
    <col min="2067" max="2067" width="27" style="33" customWidth="1"/>
    <col min="2068" max="2068" width="37.7109375" style="33" customWidth="1"/>
    <col min="2069" max="2070" width="11.42578125" style="33" hidden="1" customWidth="1"/>
    <col min="2071" max="2296" width="11.42578125" style="33" hidden="1"/>
    <col min="2297" max="2297" width="1.5703125" style="33" customWidth="1"/>
    <col min="2298" max="2304" width="4.28515625" style="33" customWidth="1"/>
    <col min="2305" max="2305" width="2.5703125" style="33" customWidth="1"/>
    <col min="2306" max="2312" width="4.28515625" style="33" customWidth="1"/>
    <col min="2313" max="2313" width="2.7109375" style="33" customWidth="1"/>
    <col min="2314" max="2320" width="4.28515625" style="33" customWidth="1"/>
    <col min="2321" max="2321" width="2" style="33" customWidth="1"/>
    <col min="2322" max="2322" width="4.140625" style="33" customWidth="1"/>
    <col min="2323" max="2323" width="27" style="33" customWidth="1"/>
    <col min="2324" max="2324" width="37.7109375" style="33" customWidth="1"/>
    <col min="2325" max="2326" width="11.42578125" style="33" hidden="1" customWidth="1"/>
    <col min="2327" max="2552" width="11.42578125" style="33" hidden="1"/>
    <col min="2553" max="2553" width="1.5703125" style="33" customWidth="1"/>
    <col min="2554" max="2560" width="4.28515625" style="33" customWidth="1"/>
    <col min="2561" max="2561" width="2.5703125" style="33" customWidth="1"/>
    <col min="2562" max="2568" width="4.28515625" style="33" customWidth="1"/>
    <col min="2569" max="2569" width="2.7109375" style="33" customWidth="1"/>
    <col min="2570" max="2576" width="4.28515625" style="33" customWidth="1"/>
    <col min="2577" max="2577" width="2" style="33" customWidth="1"/>
    <col min="2578" max="2578" width="4.140625" style="33" customWidth="1"/>
    <col min="2579" max="2579" width="27" style="33" customWidth="1"/>
    <col min="2580" max="2580" width="37.7109375" style="33" customWidth="1"/>
    <col min="2581" max="2582" width="11.42578125" style="33" hidden="1" customWidth="1"/>
    <col min="2583" max="2808" width="11.42578125" style="33" hidden="1"/>
    <col min="2809" max="2809" width="1.5703125" style="33" customWidth="1"/>
    <col min="2810" max="2816" width="4.28515625" style="33" customWidth="1"/>
    <col min="2817" max="2817" width="2.5703125" style="33" customWidth="1"/>
    <col min="2818" max="2824" width="4.28515625" style="33" customWidth="1"/>
    <col min="2825" max="2825" width="2.7109375" style="33" customWidth="1"/>
    <col min="2826" max="2832" width="4.28515625" style="33" customWidth="1"/>
    <col min="2833" max="2833" width="2" style="33" customWidth="1"/>
    <col min="2834" max="2834" width="4.140625" style="33" customWidth="1"/>
    <col min="2835" max="2835" width="27" style="33" customWidth="1"/>
    <col min="2836" max="2836" width="37.7109375" style="33" customWidth="1"/>
    <col min="2837" max="2838" width="11.42578125" style="33" hidden="1" customWidth="1"/>
    <col min="2839" max="3064" width="11.42578125" style="33" hidden="1"/>
    <col min="3065" max="3065" width="1.5703125" style="33" customWidth="1"/>
    <col min="3066" max="3072" width="4.28515625" style="33" customWidth="1"/>
    <col min="3073" max="3073" width="2.5703125" style="33" customWidth="1"/>
    <col min="3074" max="3080" width="4.28515625" style="33" customWidth="1"/>
    <col min="3081" max="3081" width="2.7109375" style="33" customWidth="1"/>
    <col min="3082" max="3088" width="4.28515625" style="33" customWidth="1"/>
    <col min="3089" max="3089" width="2" style="33" customWidth="1"/>
    <col min="3090" max="3090" width="4.140625" style="33" customWidth="1"/>
    <col min="3091" max="3091" width="27" style="33" customWidth="1"/>
    <col min="3092" max="3092" width="37.7109375" style="33" customWidth="1"/>
    <col min="3093" max="3094" width="11.42578125" style="33" hidden="1" customWidth="1"/>
    <col min="3095" max="3320" width="11.42578125" style="33" hidden="1"/>
    <col min="3321" max="3321" width="1.5703125" style="33" customWidth="1"/>
    <col min="3322" max="3328" width="4.28515625" style="33" customWidth="1"/>
    <col min="3329" max="3329" width="2.5703125" style="33" customWidth="1"/>
    <col min="3330" max="3336" width="4.28515625" style="33" customWidth="1"/>
    <col min="3337" max="3337" width="2.7109375" style="33" customWidth="1"/>
    <col min="3338" max="3344" width="4.28515625" style="33" customWidth="1"/>
    <col min="3345" max="3345" width="2" style="33" customWidth="1"/>
    <col min="3346" max="3346" width="4.140625" style="33" customWidth="1"/>
    <col min="3347" max="3347" width="27" style="33" customWidth="1"/>
    <col min="3348" max="3348" width="37.7109375" style="33" customWidth="1"/>
    <col min="3349" max="3350" width="11.42578125" style="33" hidden="1" customWidth="1"/>
    <col min="3351" max="3576" width="11.42578125" style="33" hidden="1"/>
    <col min="3577" max="3577" width="1.5703125" style="33" customWidth="1"/>
    <col min="3578" max="3584" width="4.28515625" style="33" customWidth="1"/>
    <col min="3585" max="3585" width="2.5703125" style="33" customWidth="1"/>
    <col min="3586" max="3592" width="4.28515625" style="33" customWidth="1"/>
    <col min="3593" max="3593" width="2.7109375" style="33" customWidth="1"/>
    <col min="3594" max="3600" width="4.28515625" style="33" customWidth="1"/>
    <col min="3601" max="3601" width="2" style="33" customWidth="1"/>
    <col min="3602" max="3602" width="4.140625" style="33" customWidth="1"/>
    <col min="3603" max="3603" width="27" style="33" customWidth="1"/>
    <col min="3604" max="3604" width="37.7109375" style="33" customWidth="1"/>
    <col min="3605" max="3606" width="11.42578125" style="33" hidden="1" customWidth="1"/>
    <col min="3607" max="3832" width="11.42578125" style="33" hidden="1"/>
    <col min="3833" max="3833" width="1.5703125" style="33" customWidth="1"/>
    <col min="3834" max="3840" width="4.28515625" style="33" customWidth="1"/>
    <col min="3841" max="3841" width="2.5703125" style="33" customWidth="1"/>
    <col min="3842" max="3848" width="4.28515625" style="33" customWidth="1"/>
    <col min="3849" max="3849" width="2.7109375" style="33" customWidth="1"/>
    <col min="3850" max="3856" width="4.28515625" style="33" customWidth="1"/>
    <col min="3857" max="3857" width="2" style="33" customWidth="1"/>
    <col min="3858" max="3858" width="4.140625" style="33" customWidth="1"/>
    <col min="3859" max="3859" width="27" style="33" customWidth="1"/>
    <col min="3860" max="3860" width="37.7109375" style="33" customWidth="1"/>
    <col min="3861" max="3862" width="11.42578125" style="33" hidden="1" customWidth="1"/>
    <col min="3863" max="4088" width="11.42578125" style="33" hidden="1"/>
    <col min="4089" max="4089" width="1.5703125" style="33" customWidth="1"/>
    <col min="4090" max="4096" width="4.28515625" style="33" customWidth="1"/>
    <col min="4097" max="4097" width="2.5703125" style="33" customWidth="1"/>
    <col min="4098" max="4104" width="4.28515625" style="33" customWidth="1"/>
    <col min="4105" max="4105" width="2.7109375" style="33" customWidth="1"/>
    <col min="4106" max="4112" width="4.28515625" style="33" customWidth="1"/>
    <col min="4113" max="4113" width="2" style="33" customWidth="1"/>
    <col min="4114" max="4114" width="4.140625" style="33" customWidth="1"/>
    <col min="4115" max="4115" width="27" style="33" customWidth="1"/>
    <col min="4116" max="4116" width="37.7109375" style="33" customWidth="1"/>
    <col min="4117" max="4118" width="11.42578125" style="33" hidden="1" customWidth="1"/>
    <col min="4119" max="4344" width="11.42578125" style="33" hidden="1"/>
    <col min="4345" max="4345" width="1.5703125" style="33" customWidth="1"/>
    <col min="4346" max="4352" width="4.28515625" style="33" customWidth="1"/>
    <col min="4353" max="4353" width="2.5703125" style="33" customWidth="1"/>
    <col min="4354" max="4360" width="4.28515625" style="33" customWidth="1"/>
    <col min="4361" max="4361" width="2.7109375" style="33" customWidth="1"/>
    <col min="4362" max="4368" width="4.28515625" style="33" customWidth="1"/>
    <col min="4369" max="4369" width="2" style="33" customWidth="1"/>
    <col min="4370" max="4370" width="4.140625" style="33" customWidth="1"/>
    <col min="4371" max="4371" width="27" style="33" customWidth="1"/>
    <col min="4372" max="4372" width="37.7109375" style="33" customWidth="1"/>
    <col min="4373" max="4374" width="11.42578125" style="33" hidden="1" customWidth="1"/>
    <col min="4375" max="4600" width="11.42578125" style="33" hidden="1"/>
    <col min="4601" max="4601" width="1.5703125" style="33" customWidth="1"/>
    <col min="4602" max="4608" width="4.28515625" style="33" customWidth="1"/>
    <col min="4609" max="4609" width="2.5703125" style="33" customWidth="1"/>
    <col min="4610" max="4616" width="4.28515625" style="33" customWidth="1"/>
    <col min="4617" max="4617" width="2.7109375" style="33" customWidth="1"/>
    <col min="4618" max="4624" width="4.28515625" style="33" customWidth="1"/>
    <col min="4625" max="4625" width="2" style="33" customWidth="1"/>
    <col min="4626" max="4626" width="4.140625" style="33" customWidth="1"/>
    <col min="4627" max="4627" width="27" style="33" customWidth="1"/>
    <col min="4628" max="4628" width="37.7109375" style="33" customWidth="1"/>
    <col min="4629" max="4630" width="11.42578125" style="33" hidden="1" customWidth="1"/>
    <col min="4631" max="4856" width="11.42578125" style="33" hidden="1"/>
    <col min="4857" max="4857" width="1.5703125" style="33" customWidth="1"/>
    <col min="4858" max="4864" width="4.28515625" style="33" customWidth="1"/>
    <col min="4865" max="4865" width="2.5703125" style="33" customWidth="1"/>
    <col min="4866" max="4872" width="4.28515625" style="33" customWidth="1"/>
    <col min="4873" max="4873" width="2.7109375" style="33" customWidth="1"/>
    <col min="4874" max="4880" width="4.28515625" style="33" customWidth="1"/>
    <col min="4881" max="4881" width="2" style="33" customWidth="1"/>
    <col min="4882" max="4882" width="4.140625" style="33" customWidth="1"/>
    <col min="4883" max="4883" width="27" style="33" customWidth="1"/>
    <col min="4884" max="4884" width="37.7109375" style="33" customWidth="1"/>
    <col min="4885" max="4886" width="11.42578125" style="33" hidden="1" customWidth="1"/>
    <col min="4887" max="5112" width="11.42578125" style="33" hidden="1"/>
    <col min="5113" max="5113" width="1.5703125" style="33" customWidth="1"/>
    <col min="5114" max="5120" width="4.28515625" style="33" customWidth="1"/>
    <col min="5121" max="5121" width="2.5703125" style="33" customWidth="1"/>
    <col min="5122" max="5128" width="4.28515625" style="33" customWidth="1"/>
    <col min="5129" max="5129" width="2.7109375" style="33" customWidth="1"/>
    <col min="5130" max="5136" width="4.28515625" style="33" customWidth="1"/>
    <col min="5137" max="5137" width="2" style="33" customWidth="1"/>
    <col min="5138" max="5138" width="4.140625" style="33" customWidth="1"/>
    <col min="5139" max="5139" width="27" style="33" customWidth="1"/>
    <col min="5140" max="5140" width="37.7109375" style="33" customWidth="1"/>
    <col min="5141" max="5142" width="11.42578125" style="33" hidden="1" customWidth="1"/>
    <col min="5143" max="5368" width="11.42578125" style="33" hidden="1"/>
    <col min="5369" max="5369" width="1.5703125" style="33" customWidth="1"/>
    <col min="5370" max="5376" width="4.28515625" style="33" customWidth="1"/>
    <col min="5377" max="5377" width="2.5703125" style="33" customWidth="1"/>
    <col min="5378" max="5384" width="4.28515625" style="33" customWidth="1"/>
    <col min="5385" max="5385" width="2.7109375" style="33" customWidth="1"/>
    <col min="5386" max="5392" width="4.28515625" style="33" customWidth="1"/>
    <col min="5393" max="5393" width="2" style="33" customWidth="1"/>
    <col min="5394" max="5394" width="4.140625" style="33" customWidth="1"/>
    <col min="5395" max="5395" width="27" style="33" customWidth="1"/>
    <col min="5396" max="5396" width="37.7109375" style="33" customWidth="1"/>
    <col min="5397" max="5398" width="11.42578125" style="33" hidden="1" customWidth="1"/>
    <col min="5399" max="5624" width="11.42578125" style="33" hidden="1"/>
    <col min="5625" max="5625" width="1.5703125" style="33" customWidth="1"/>
    <col min="5626" max="5632" width="4.28515625" style="33" customWidth="1"/>
    <col min="5633" max="5633" width="2.5703125" style="33" customWidth="1"/>
    <col min="5634" max="5640" width="4.28515625" style="33" customWidth="1"/>
    <col min="5641" max="5641" width="2.7109375" style="33" customWidth="1"/>
    <col min="5642" max="5648" width="4.28515625" style="33" customWidth="1"/>
    <col min="5649" max="5649" width="2" style="33" customWidth="1"/>
    <col min="5650" max="5650" width="4.140625" style="33" customWidth="1"/>
    <col min="5651" max="5651" width="27" style="33" customWidth="1"/>
    <col min="5652" max="5652" width="37.7109375" style="33" customWidth="1"/>
    <col min="5653" max="5654" width="11.42578125" style="33" hidden="1" customWidth="1"/>
    <col min="5655" max="5880" width="11.42578125" style="33" hidden="1"/>
    <col min="5881" max="5881" width="1.5703125" style="33" customWidth="1"/>
    <col min="5882" max="5888" width="4.28515625" style="33" customWidth="1"/>
    <col min="5889" max="5889" width="2.5703125" style="33" customWidth="1"/>
    <col min="5890" max="5896" width="4.28515625" style="33" customWidth="1"/>
    <col min="5897" max="5897" width="2.7109375" style="33" customWidth="1"/>
    <col min="5898" max="5904" width="4.28515625" style="33" customWidth="1"/>
    <col min="5905" max="5905" width="2" style="33" customWidth="1"/>
    <col min="5906" max="5906" width="4.140625" style="33" customWidth="1"/>
    <col min="5907" max="5907" width="27" style="33" customWidth="1"/>
    <col min="5908" max="5908" width="37.7109375" style="33" customWidth="1"/>
    <col min="5909" max="5910" width="11.42578125" style="33" hidden="1" customWidth="1"/>
    <col min="5911" max="6136" width="11.42578125" style="33" hidden="1"/>
    <col min="6137" max="6137" width="1.5703125" style="33" customWidth="1"/>
    <col min="6138" max="6144" width="4.28515625" style="33" customWidth="1"/>
    <col min="6145" max="6145" width="2.5703125" style="33" customWidth="1"/>
    <col min="6146" max="6152" width="4.28515625" style="33" customWidth="1"/>
    <col min="6153" max="6153" width="2.7109375" style="33" customWidth="1"/>
    <col min="6154" max="6160" width="4.28515625" style="33" customWidth="1"/>
    <col min="6161" max="6161" width="2" style="33" customWidth="1"/>
    <col min="6162" max="6162" width="4.140625" style="33" customWidth="1"/>
    <col min="6163" max="6163" width="27" style="33" customWidth="1"/>
    <col min="6164" max="6164" width="37.7109375" style="33" customWidth="1"/>
    <col min="6165" max="6166" width="11.42578125" style="33" hidden="1" customWidth="1"/>
    <col min="6167" max="6392" width="11.42578125" style="33" hidden="1"/>
    <col min="6393" max="6393" width="1.5703125" style="33" customWidth="1"/>
    <col min="6394" max="6400" width="4.28515625" style="33" customWidth="1"/>
    <col min="6401" max="6401" width="2.5703125" style="33" customWidth="1"/>
    <col min="6402" max="6408" width="4.28515625" style="33" customWidth="1"/>
    <col min="6409" max="6409" width="2.7109375" style="33" customWidth="1"/>
    <col min="6410" max="6416" width="4.28515625" style="33" customWidth="1"/>
    <col min="6417" max="6417" width="2" style="33" customWidth="1"/>
    <col min="6418" max="6418" width="4.140625" style="33" customWidth="1"/>
    <col min="6419" max="6419" width="27" style="33" customWidth="1"/>
    <col min="6420" max="6420" width="37.7109375" style="33" customWidth="1"/>
    <col min="6421" max="6422" width="11.42578125" style="33" hidden="1" customWidth="1"/>
    <col min="6423" max="6648" width="11.42578125" style="33" hidden="1"/>
    <col min="6649" max="6649" width="1.5703125" style="33" customWidth="1"/>
    <col min="6650" max="6656" width="4.28515625" style="33" customWidth="1"/>
    <col min="6657" max="6657" width="2.5703125" style="33" customWidth="1"/>
    <col min="6658" max="6664" width="4.28515625" style="33" customWidth="1"/>
    <col min="6665" max="6665" width="2.7109375" style="33" customWidth="1"/>
    <col min="6666" max="6672" width="4.28515625" style="33" customWidth="1"/>
    <col min="6673" max="6673" width="2" style="33" customWidth="1"/>
    <col min="6674" max="6674" width="4.140625" style="33" customWidth="1"/>
    <col min="6675" max="6675" width="27" style="33" customWidth="1"/>
    <col min="6676" max="6676" width="37.7109375" style="33" customWidth="1"/>
    <col min="6677" max="6678" width="11.42578125" style="33" hidden="1" customWidth="1"/>
    <col min="6679" max="6904" width="11.42578125" style="33" hidden="1"/>
    <col min="6905" max="6905" width="1.5703125" style="33" customWidth="1"/>
    <col min="6906" max="6912" width="4.28515625" style="33" customWidth="1"/>
    <col min="6913" max="6913" width="2.5703125" style="33" customWidth="1"/>
    <col min="6914" max="6920" width="4.28515625" style="33" customWidth="1"/>
    <col min="6921" max="6921" width="2.7109375" style="33" customWidth="1"/>
    <col min="6922" max="6928" width="4.28515625" style="33" customWidth="1"/>
    <col min="6929" max="6929" width="2" style="33" customWidth="1"/>
    <col min="6930" max="6930" width="4.140625" style="33" customWidth="1"/>
    <col min="6931" max="6931" width="27" style="33" customWidth="1"/>
    <col min="6932" max="6932" width="37.7109375" style="33" customWidth="1"/>
    <col min="6933" max="6934" width="11.42578125" style="33" hidden="1" customWidth="1"/>
    <col min="6935" max="7160" width="11.42578125" style="33" hidden="1"/>
    <col min="7161" max="7161" width="1.5703125" style="33" customWidth="1"/>
    <col min="7162" max="7168" width="4.28515625" style="33" customWidth="1"/>
    <col min="7169" max="7169" width="2.5703125" style="33" customWidth="1"/>
    <col min="7170" max="7176" width="4.28515625" style="33" customWidth="1"/>
    <col min="7177" max="7177" width="2.7109375" style="33" customWidth="1"/>
    <col min="7178" max="7184" width="4.28515625" style="33" customWidth="1"/>
    <col min="7185" max="7185" width="2" style="33" customWidth="1"/>
    <col min="7186" max="7186" width="4.140625" style="33" customWidth="1"/>
    <col min="7187" max="7187" width="27" style="33" customWidth="1"/>
    <col min="7188" max="7188" width="37.7109375" style="33" customWidth="1"/>
    <col min="7189" max="7190" width="11.42578125" style="33" hidden="1" customWidth="1"/>
    <col min="7191" max="7416" width="11.42578125" style="33" hidden="1"/>
    <col min="7417" max="7417" width="1.5703125" style="33" customWidth="1"/>
    <col min="7418" max="7424" width="4.28515625" style="33" customWidth="1"/>
    <col min="7425" max="7425" width="2.5703125" style="33" customWidth="1"/>
    <col min="7426" max="7432" width="4.28515625" style="33" customWidth="1"/>
    <col min="7433" max="7433" width="2.7109375" style="33" customWidth="1"/>
    <col min="7434" max="7440" width="4.28515625" style="33" customWidth="1"/>
    <col min="7441" max="7441" width="2" style="33" customWidth="1"/>
    <col min="7442" max="7442" width="4.140625" style="33" customWidth="1"/>
    <col min="7443" max="7443" width="27" style="33" customWidth="1"/>
    <col min="7444" max="7444" width="37.7109375" style="33" customWidth="1"/>
    <col min="7445" max="7446" width="11.42578125" style="33" hidden="1" customWidth="1"/>
    <col min="7447" max="7672" width="11.42578125" style="33" hidden="1"/>
    <col min="7673" max="7673" width="1.5703125" style="33" customWidth="1"/>
    <col min="7674" max="7680" width="4.28515625" style="33" customWidth="1"/>
    <col min="7681" max="7681" width="2.5703125" style="33" customWidth="1"/>
    <col min="7682" max="7688" width="4.28515625" style="33" customWidth="1"/>
    <col min="7689" max="7689" width="2.7109375" style="33" customWidth="1"/>
    <col min="7690" max="7696" width="4.28515625" style="33" customWidth="1"/>
    <col min="7697" max="7697" width="2" style="33" customWidth="1"/>
    <col min="7698" max="7698" width="4.140625" style="33" customWidth="1"/>
    <col min="7699" max="7699" width="27" style="33" customWidth="1"/>
    <col min="7700" max="7700" width="37.7109375" style="33" customWidth="1"/>
    <col min="7701" max="7702" width="11.42578125" style="33" hidden="1" customWidth="1"/>
    <col min="7703" max="7928" width="11.42578125" style="33" hidden="1"/>
    <col min="7929" max="7929" width="1.5703125" style="33" customWidth="1"/>
    <col min="7930" max="7936" width="4.28515625" style="33" customWidth="1"/>
    <col min="7937" max="7937" width="2.5703125" style="33" customWidth="1"/>
    <col min="7938" max="7944" width="4.28515625" style="33" customWidth="1"/>
    <col min="7945" max="7945" width="2.7109375" style="33" customWidth="1"/>
    <col min="7946" max="7952" width="4.28515625" style="33" customWidth="1"/>
    <col min="7953" max="7953" width="2" style="33" customWidth="1"/>
    <col min="7954" max="7954" width="4.140625" style="33" customWidth="1"/>
    <col min="7955" max="7955" width="27" style="33" customWidth="1"/>
    <col min="7956" max="7956" width="37.7109375" style="33" customWidth="1"/>
    <col min="7957" max="7958" width="11.42578125" style="33" hidden="1" customWidth="1"/>
    <col min="7959" max="8184" width="11.42578125" style="33" hidden="1"/>
    <col min="8185" max="8185" width="1.5703125" style="33" customWidth="1"/>
    <col min="8186" max="8192" width="4.28515625" style="33" customWidth="1"/>
    <col min="8193" max="8193" width="2.5703125" style="33" customWidth="1"/>
    <col min="8194" max="8200" width="4.28515625" style="33" customWidth="1"/>
    <col min="8201" max="8201" width="2.7109375" style="33" customWidth="1"/>
    <col min="8202" max="8208" width="4.28515625" style="33" customWidth="1"/>
    <col min="8209" max="8209" width="2" style="33" customWidth="1"/>
    <col min="8210" max="8210" width="4.140625" style="33" customWidth="1"/>
    <col min="8211" max="8211" width="27" style="33" customWidth="1"/>
    <col min="8212" max="8212" width="37.7109375" style="33" customWidth="1"/>
    <col min="8213" max="8214" width="11.42578125" style="33" hidden="1" customWidth="1"/>
    <col min="8215" max="8440" width="11.42578125" style="33" hidden="1"/>
    <col min="8441" max="8441" width="1.5703125" style="33" customWidth="1"/>
    <col min="8442" max="8448" width="4.28515625" style="33" customWidth="1"/>
    <col min="8449" max="8449" width="2.5703125" style="33" customWidth="1"/>
    <col min="8450" max="8456" width="4.28515625" style="33" customWidth="1"/>
    <col min="8457" max="8457" width="2.7109375" style="33" customWidth="1"/>
    <col min="8458" max="8464" width="4.28515625" style="33" customWidth="1"/>
    <col min="8465" max="8465" width="2" style="33" customWidth="1"/>
    <col min="8466" max="8466" width="4.140625" style="33" customWidth="1"/>
    <col min="8467" max="8467" width="27" style="33" customWidth="1"/>
    <col min="8468" max="8468" width="37.7109375" style="33" customWidth="1"/>
    <col min="8469" max="8470" width="11.42578125" style="33" hidden="1" customWidth="1"/>
    <col min="8471" max="8696" width="11.42578125" style="33" hidden="1"/>
    <col min="8697" max="8697" width="1.5703125" style="33" customWidth="1"/>
    <col min="8698" max="8704" width="4.28515625" style="33" customWidth="1"/>
    <col min="8705" max="8705" width="2.5703125" style="33" customWidth="1"/>
    <col min="8706" max="8712" width="4.28515625" style="33" customWidth="1"/>
    <col min="8713" max="8713" width="2.7109375" style="33" customWidth="1"/>
    <col min="8714" max="8720" width="4.28515625" style="33" customWidth="1"/>
    <col min="8721" max="8721" width="2" style="33" customWidth="1"/>
    <col min="8722" max="8722" width="4.140625" style="33" customWidth="1"/>
    <col min="8723" max="8723" width="27" style="33" customWidth="1"/>
    <col min="8724" max="8724" width="37.7109375" style="33" customWidth="1"/>
    <col min="8725" max="8726" width="11.42578125" style="33" hidden="1" customWidth="1"/>
    <col min="8727" max="8952" width="11.42578125" style="33" hidden="1"/>
    <col min="8953" max="8953" width="1.5703125" style="33" customWidth="1"/>
    <col min="8954" max="8960" width="4.28515625" style="33" customWidth="1"/>
    <col min="8961" max="8961" width="2.5703125" style="33" customWidth="1"/>
    <col min="8962" max="8968" width="4.28515625" style="33" customWidth="1"/>
    <col min="8969" max="8969" width="2.7109375" style="33" customWidth="1"/>
    <col min="8970" max="8976" width="4.28515625" style="33" customWidth="1"/>
    <col min="8977" max="8977" width="2" style="33" customWidth="1"/>
    <col min="8978" max="8978" width="4.140625" style="33" customWidth="1"/>
    <col min="8979" max="8979" width="27" style="33" customWidth="1"/>
    <col min="8980" max="8980" width="37.7109375" style="33" customWidth="1"/>
    <col min="8981" max="8982" width="11.42578125" style="33" hidden="1" customWidth="1"/>
    <col min="8983" max="9208" width="11.42578125" style="33" hidden="1"/>
    <col min="9209" max="9209" width="1.5703125" style="33" customWidth="1"/>
    <col min="9210" max="9216" width="4.28515625" style="33" customWidth="1"/>
    <col min="9217" max="9217" width="2.5703125" style="33" customWidth="1"/>
    <col min="9218" max="9224" width="4.28515625" style="33" customWidth="1"/>
    <col min="9225" max="9225" width="2.7109375" style="33" customWidth="1"/>
    <col min="9226" max="9232" width="4.28515625" style="33" customWidth="1"/>
    <col min="9233" max="9233" width="2" style="33" customWidth="1"/>
    <col min="9234" max="9234" width="4.140625" style="33" customWidth="1"/>
    <col min="9235" max="9235" width="27" style="33" customWidth="1"/>
    <col min="9236" max="9236" width="37.7109375" style="33" customWidth="1"/>
    <col min="9237" max="9238" width="11.42578125" style="33" hidden="1" customWidth="1"/>
    <col min="9239" max="9464" width="11.42578125" style="33" hidden="1"/>
    <col min="9465" max="9465" width="1.5703125" style="33" customWidth="1"/>
    <col min="9466" max="9472" width="4.28515625" style="33" customWidth="1"/>
    <col min="9473" max="9473" width="2.5703125" style="33" customWidth="1"/>
    <col min="9474" max="9480" width="4.28515625" style="33" customWidth="1"/>
    <col min="9481" max="9481" width="2.7109375" style="33" customWidth="1"/>
    <col min="9482" max="9488" width="4.28515625" style="33" customWidth="1"/>
    <col min="9489" max="9489" width="2" style="33" customWidth="1"/>
    <col min="9490" max="9490" width="4.140625" style="33" customWidth="1"/>
    <col min="9491" max="9491" width="27" style="33" customWidth="1"/>
    <col min="9492" max="9492" width="37.7109375" style="33" customWidth="1"/>
    <col min="9493" max="9494" width="11.42578125" style="33" hidden="1" customWidth="1"/>
    <col min="9495" max="9720" width="11.42578125" style="33" hidden="1"/>
    <col min="9721" max="9721" width="1.5703125" style="33" customWidth="1"/>
    <col min="9722" max="9728" width="4.28515625" style="33" customWidth="1"/>
    <col min="9729" max="9729" width="2.5703125" style="33" customWidth="1"/>
    <col min="9730" max="9736" width="4.28515625" style="33" customWidth="1"/>
    <col min="9737" max="9737" width="2.7109375" style="33" customWidth="1"/>
    <col min="9738" max="9744" width="4.28515625" style="33" customWidth="1"/>
    <col min="9745" max="9745" width="2" style="33" customWidth="1"/>
    <col min="9746" max="9746" width="4.140625" style="33" customWidth="1"/>
    <col min="9747" max="9747" width="27" style="33" customWidth="1"/>
    <col min="9748" max="9748" width="37.7109375" style="33" customWidth="1"/>
    <col min="9749" max="9750" width="11.42578125" style="33" hidden="1" customWidth="1"/>
    <col min="9751" max="9976" width="11.42578125" style="33" hidden="1"/>
    <col min="9977" max="9977" width="1.5703125" style="33" customWidth="1"/>
    <col min="9978" max="9984" width="4.28515625" style="33" customWidth="1"/>
    <col min="9985" max="9985" width="2.5703125" style="33" customWidth="1"/>
    <col min="9986" max="9992" width="4.28515625" style="33" customWidth="1"/>
    <col min="9993" max="9993" width="2.7109375" style="33" customWidth="1"/>
    <col min="9994" max="10000" width="4.28515625" style="33" customWidth="1"/>
    <col min="10001" max="10001" width="2" style="33" customWidth="1"/>
    <col min="10002" max="10002" width="4.140625" style="33" customWidth="1"/>
    <col min="10003" max="10003" width="27" style="33" customWidth="1"/>
    <col min="10004" max="10004" width="37.7109375" style="33" customWidth="1"/>
    <col min="10005" max="10006" width="11.42578125" style="33" hidden="1" customWidth="1"/>
    <col min="10007" max="10232" width="11.42578125" style="33" hidden="1"/>
    <col min="10233" max="10233" width="1.5703125" style="33" customWidth="1"/>
    <col min="10234" max="10240" width="4.28515625" style="33" customWidth="1"/>
    <col min="10241" max="10241" width="2.5703125" style="33" customWidth="1"/>
    <col min="10242" max="10248" width="4.28515625" style="33" customWidth="1"/>
    <col min="10249" max="10249" width="2.7109375" style="33" customWidth="1"/>
    <col min="10250" max="10256" width="4.28515625" style="33" customWidth="1"/>
    <col min="10257" max="10257" width="2" style="33" customWidth="1"/>
    <col min="10258" max="10258" width="4.140625" style="33" customWidth="1"/>
    <col min="10259" max="10259" width="27" style="33" customWidth="1"/>
    <col min="10260" max="10260" width="37.7109375" style="33" customWidth="1"/>
    <col min="10261" max="10262" width="11.42578125" style="33" hidden="1" customWidth="1"/>
    <col min="10263" max="10488" width="11.42578125" style="33" hidden="1"/>
    <col min="10489" max="10489" width="1.5703125" style="33" customWidth="1"/>
    <col min="10490" max="10496" width="4.28515625" style="33" customWidth="1"/>
    <col min="10497" max="10497" width="2.5703125" style="33" customWidth="1"/>
    <col min="10498" max="10504" width="4.28515625" style="33" customWidth="1"/>
    <col min="10505" max="10505" width="2.7109375" style="33" customWidth="1"/>
    <col min="10506" max="10512" width="4.28515625" style="33" customWidth="1"/>
    <col min="10513" max="10513" width="2" style="33" customWidth="1"/>
    <col min="10514" max="10514" width="4.140625" style="33" customWidth="1"/>
    <col min="10515" max="10515" width="27" style="33" customWidth="1"/>
    <col min="10516" max="10516" width="37.7109375" style="33" customWidth="1"/>
    <col min="10517" max="10518" width="11.42578125" style="33" hidden="1" customWidth="1"/>
    <col min="10519" max="10744" width="11.42578125" style="33" hidden="1"/>
    <col min="10745" max="10745" width="1.5703125" style="33" customWidth="1"/>
    <col min="10746" max="10752" width="4.28515625" style="33" customWidth="1"/>
    <col min="10753" max="10753" width="2.5703125" style="33" customWidth="1"/>
    <col min="10754" max="10760" width="4.28515625" style="33" customWidth="1"/>
    <col min="10761" max="10761" width="2.7109375" style="33" customWidth="1"/>
    <col min="10762" max="10768" width="4.28515625" style="33" customWidth="1"/>
    <col min="10769" max="10769" width="2" style="33" customWidth="1"/>
    <col min="10770" max="10770" width="4.140625" style="33" customWidth="1"/>
    <col min="10771" max="10771" width="27" style="33" customWidth="1"/>
    <col min="10772" max="10772" width="37.7109375" style="33" customWidth="1"/>
    <col min="10773" max="10774" width="11.42578125" style="33" hidden="1" customWidth="1"/>
    <col min="10775" max="11000" width="11.42578125" style="33" hidden="1"/>
    <col min="11001" max="11001" width="1.5703125" style="33" customWidth="1"/>
    <col min="11002" max="11008" width="4.28515625" style="33" customWidth="1"/>
    <col min="11009" max="11009" width="2.5703125" style="33" customWidth="1"/>
    <col min="11010" max="11016" width="4.28515625" style="33" customWidth="1"/>
    <col min="11017" max="11017" width="2.7109375" style="33" customWidth="1"/>
    <col min="11018" max="11024" width="4.28515625" style="33" customWidth="1"/>
    <col min="11025" max="11025" width="2" style="33" customWidth="1"/>
    <col min="11026" max="11026" width="4.140625" style="33" customWidth="1"/>
    <col min="11027" max="11027" width="27" style="33" customWidth="1"/>
    <col min="11028" max="11028" width="37.7109375" style="33" customWidth="1"/>
    <col min="11029" max="11030" width="11.42578125" style="33" hidden="1" customWidth="1"/>
    <col min="11031" max="11256" width="11.42578125" style="33" hidden="1"/>
    <col min="11257" max="11257" width="1.5703125" style="33" customWidth="1"/>
    <col min="11258" max="11264" width="4.28515625" style="33" customWidth="1"/>
    <col min="11265" max="11265" width="2.5703125" style="33" customWidth="1"/>
    <col min="11266" max="11272" width="4.28515625" style="33" customWidth="1"/>
    <col min="11273" max="11273" width="2.7109375" style="33" customWidth="1"/>
    <col min="11274" max="11280" width="4.28515625" style="33" customWidth="1"/>
    <col min="11281" max="11281" width="2" style="33" customWidth="1"/>
    <col min="11282" max="11282" width="4.140625" style="33" customWidth="1"/>
    <col min="11283" max="11283" width="27" style="33" customWidth="1"/>
    <col min="11284" max="11284" width="37.7109375" style="33" customWidth="1"/>
    <col min="11285" max="11286" width="11.42578125" style="33" hidden="1" customWidth="1"/>
    <col min="11287" max="11512" width="11.42578125" style="33" hidden="1"/>
    <col min="11513" max="11513" width="1.5703125" style="33" customWidth="1"/>
    <col min="11514" max="11520" width="4.28515625" style="33" customWidth="1"/>
    <col min="11521" max="11521" width="2.5703125" style="33" customWidth="1"/>
    <col min="11522" max="11528" width="4.28515625" style="33" customWidth="1"/>
    <col min="11529" max="11529" width="2.7109375" style="33" customWidth="1"/>
    <col min="11530" max="11536" width="4.28515625" style="33" customWidth="1"/>
    <col min="11537" max="11537" width="2" style="33" customWidth="1"/>
    <col min="11538" max="11538" width="4.140625" style="33" customWidth="1"/>
    <col min="11539" max="11539" width="27" style="33" customWidth="1"/>
    <col min="11540" max="11540" width="37.7109375" style="33" customWidth="1"/>
    <col min="11541" max="11542" width="11.42578125" style="33" hidden="1" customWidth="1"/>
    <col min="11543" max="11768" width="11.42578125" style="33" hidden="1"/>
    <col min="11769" max="11769" width="1.5703125" style="33" customWidth="1"/>
    <col min="11770" max="11776" width="4.28515625" style="33" customWidth="1"/>
    <col min="11777" max="11777" width="2.5703125" style="33" customWidth="1"/>
    <col min="11778" max="11784" width="4.28515625" style="33" customWidth="1"/>
    <col min="11785" max="11785" width="2.7109375" style="33" customWidth="1"/>
    <col min="11786" max="11792" width="4.28515625" style="33" customWidth="1"/>
    <col min="11793" max="11793" width="2" style="33" customWidth="1"/>
    <col min="11794" max="11794" width="4.140625" style="33" customWidth="1"/>
    <col min="11795" max="11795" width="27" style="33" customWidth="1"/>
    <col min="11796" max="11796" width="37.7109375" style="33" customWidth="1"/>
    <col min="11797" max="11798" width="11.42578125" style="33" hidden="1" customWidth="1"/>
    <col min="11799" max="12024" width="11.42578125" style="33" hidden="1"/>
    <col min="12025" max="12025" width="1.5703125" style="33" customWidth="1"/>
    <col min="12026" max="12032" width="4.28515625" style="33" customWidth="1"/>
    <col min="12033" max="12033" width="2.5703125" style="33" customWidth="1"/>
    <col min="12034" max="12040" width="4.28515625" style="33" customWidth="1"/>
    <col min="12041" max="12041" width="2.7109375" style="33" customWidth="1"/>
    <col min="12042" max="12048" width="4.28515625" style="33" customWidth="1"/>
    <col min="12049" max="12049" width="2" style="33" customWidth="1"/>
    <col min="12050" max="12050" width="4.140625" style="33" customWidth="1"/>
    <col min="12051" max="12051" width="27" style="33" customWidth="1"/>
    <col min="12052" max="12052" width="37.7109375" style="33" customWidth="1"/>
    <col min="12053" max="12054" width="11.42578125" style="33" hidden="1" customWidth="1"/>
    <col min="12055" max="12280" width="11.42578125" style="33" hidden="1"/>
    <col min="12281" max="12281" width="1.5703125" style="33" customWidth="1"/>
    <col min="12282" max="12288" width="4.28515625" style="33" customWidth="1"/>
    <col min="12289" max="12289" width="2.5703125" style="33" customWidth="1"/>
    <col min="12290" max="12296" width="4.28515625" style="33" customWidth="1"/>
    <col min="12297" max="12297" width="2.7109375" style="33" customWidth="1"/>
    <col min="12298" max="12304" width="4.28515625" style="33" customWidth="1"/>
    <col min="12305" max="12305" width="2" style="33" customWidth="1"/>
    <col min="12306" max="12306" width="4.140625" style="33" customWidth="1"/>
    <col min="12307" max="12307" width="27" style="33" customWidth="1"/>
    <col min="12308" max="12308" width="37.7109375" style="33" customWidth="1"/>
    <col min="12309" max="12310" width="11.42578125" style="33" hidden="1" customWidth="1"/>
    <col min="12311" max="12536" width="11.42578125" style="33" hidden="1"/>
    <col min="12537" max="12537" width="1.5703125" style="33" customWidth="1"/>
    <col min="12538" max="12544" width="4.28515625" style="33" customWidth="1"/>
    <col min="12545" max="12545" width="2.5703125" style="33" customWidth="1"/>
    <col min="12546" max="12552" width="4.28515625" style="33" customWidth="1"/>
    <col min="12553" max="12553" width="2.7109375" style="33" customWidth="1"/>
    <col min="12554" max="12560" width="4.28515625" style="33" customWidth="1"/>
    <col min="12561" max="12561" width="2" style="33" customWidth="1"/>
    <col min="12562" max="12562" width="4.140625" style="33" customWidth="1"/>
    <col min="12563" max="12563" width="27" style="33" customWidth="1"/>
    <col min="12564" max="12564" width="37.7109375" style="33" customWidth="1"/>
    <col min="12565" max="12566" width="11.42578125" style="33" hidden="1" customWidth="1"/>
    <col min="12567" max="12792" width="11.42578125" style="33" hidden="1"/>
    <col min="12793" max="12793" width="1.5703125" style="33" customWidth="1"/>
    <col min="12794" max="12800" width="4.28515625" style="33" customWidth="1"/>
    <col min="12801" max="12801" width="2.5703125" style="33" customWidth="1"/>
    <col min="12802" max="12808" width="4.28515625" style="33" customWidth="1"/>
    <col min="12809" max="12809" width="2.7109375" style="33" customWidth="1"/>
    <col min="12810" max="12816" width="4.28515625" style="33" customWidth="1"/>
    <col min="12817" max="12817" width="2" style="33" customWidth="1"/>
    <col min="12818" max="12818" width="4.140625" style="33" customWidth="1"/>
    <col min="12819" max="12819" width="27" style="33" customWidth="1"/>
    <col min="12820" max="12820" width="37.7109375" style="33" customWidth="1"/>
    <col min="12821" max="12822" width="11.42578125" style="33" hidden="1" customWidth="1"/>
    <col min="12823" max="13048" width="11.42578125" style="33" hidden="1"/>
    <col min="13049" max="13049" width="1.5703125" style="33" customWidth="1"/>
    <col min="13050" max="13056" width="4.28515625" style="33" customWidth="1"/>
    <col min="13057" max="13057" width="2.5703125" style="33" customWidth="1"/>
    <col min="13058" max="13064" width="4.28515625" style="33" customWidth="1"/>
    <col min="13065" max="13065" width="2.7109375" style="33" customWidth="1"/>
    <col min="13066" max="13072" width="4.28515625" style="33" customWidth="1"/>
    <col min="13073" max="13073" width="2" style="33" customWidth="1"/>
    <col min="13074" max="13074" width="4.140625" style="33" customWidth="1"/>
    <col min="13075" max="13075" width="27" style="33" customWidth="1"/>
    <col min="13076" max="13076" width="37.7109375" style="33" customWidth="1"/>
    <col min="13077" max="13078" width="11.42578125" style="33" hidden="1" customWidth="1"/>
    <col min="13079" max="13304" width="11.42578125" style="33" hidden="1"/>
    <col min="13305" max="13305" width="1.5703125" style="33" customWidth="1"/>
    <col min="13306" max="13312" width="4.28515625" style="33" customWidth="1"/>
    <col min="13313" max="13313" width="2.5703125" style="33" customWidth="1"/>
    <col min="13314" max="13320" width="4.28515625" style="33" customWidth="1"/>
    <col min="13321" max="13321" width="2.7109375" style="33" customWidth="1"/>
    <col min="13322" max="13328" width="4.28515625" style="33" customWidth="1"/>
    <col min="13329" max="13329" width="2" style="33" customWidth="1"/>
    <col min="13330" max="13330" width="4.140625" style="33" customWidth="1"/>
    <col min="13331" max="13331" width="27" style="33" customWidth="1"/>
    <col min="13332" max="13332" width="37.7109375" style="33" customWidth="1"/>
    <col min="13333" max="13334" width="11.42578125" style="33" hidden="1" customWidth="1"/>
    <col min="13335" max="13560" width="11.42578125" style="33" hidden="1"/>
    <col min="13561" max="13561" width="1.5703125" style="33" customWidth="1"/>
    <col min="13562" max="13568" width="4.28515625" style="33" customWidth="1"/>
    <col min="13569" max="13569" width="2.5703125" style="33" customWidth="1"/>
    <col min="13570" max="13576" width="4.28515625" style="33" customWidth="1"/>
    <col min="13577" max="13577" width="2.7109375" style="33" customWidth="1"/>
    <col min="13578" max="13584" width="4.28515625" style="33" customWidth="1"/>
    <col min="13585" max="13585" width="2" style="33" customWidth="1"/>
    <col min="13586" max="13586" width="4.140625" style="33" customWidth="1"/>
    <col min="13587" max="13587" width="27" style="33" customWidth="1"/>
    <col min="13588" max="13588" width="37.7109375" style="33" customWidth="1"/>
    <col min="13589" max="13590" width="11.42578125" style="33" hidden="1" customWidth="1"/>
    <col min="13591" max="13816" width="11.42578125" style="33" hidden="1"/>
    <col min="13817" max="13817" width="1.5703125" style="33" customWidth="1"/>
    <col min="13818" max="13824" width="4.28515625" style="33" customWidth="1"/>
    <col min="13825" max="13825" width="2.5703125" style="33" customWidth="1"/>
    <col min="13826" max="13832" width="4.28515625" style="33" customWidth="1"/>
    <col min="13833" max="13833" width="2.7109375" style="33" customWidth="1"/>
    <col min="13834" max="13840" width="4.28515625" style="33" customWidth="1"/>
    <col min="13841" max="13841" width="2" style="33" customWidth="1"/>
    <col min="13842" max="13842" width="4.140625" style="33" customWidth="1"/>
    <col min="13843" max="13843" width="27" style="33" customWidth="1"/>
    <col min="13844" max="13844" width="37.7109375" style="33" customWidth="1"/>
    <col min="13845" max="13846" width="11.42578125" style="33" hidden="1" customWidth="1"/>
    <col min="13847" max="14072" width="11.42578125" style="33" hidden="1"/>
    <col min="14073" max="14073" width="1.5703125" style="33" customWidth="1"/>
    <col min="14074" max="14080" width="4.28515625" style="33" customWidth="1"/>
    <col min="14081" max="14081" width="2.5703125" style="33" customWidth="1"/>
    <col min="14082" max="14088" width="4.28515625" style="33" customWidth="1"/>
    <col min="14089" max="14089" width="2.7109375" style="33" customWidth="1"/>
    <col min="14090" max="14096" width="4.28515625" style="33" customWidth="1"/>
    <col min="14097" max="14097" width="2" style="33" customWidth="1"/>
    <col min="14098" max="14098" width="4.140625" style="33" customWidth="1"/>
    <col min="14099" max="14099" width="27" style="33" customWidth="1"/>
    <col min="14100" max="14100" width="37.7109375" style="33" customWidth="1"/>
    <col min="14101" max="14102" width="11.42578125" style="33" hidden="1" customWidth="1"/>
    <col min="14103" max="14328" width="11.42578125" style="33" hidden="1"/>
    <col min="14329" max="14329" width="1.5703125" style="33" customWidth="1"/>
    <col min="14330" max="14336" width="4.28515625" style="33" customWidth="1"/>
    <col min="14337" max="14337" width="2.5703125" style="33" customWidth="1"/>
    <col min="14338" max="14344" width="4.28515625" style="33" customWidth="1"/>
    <col min="14345" max="14345" width="2.7109375" style="33" customWidth="1"/>
    <col min="14346" max="14352" width="4.28515625" style="33" customWidth="1"/>
    <col min="14353" max="14353" width="2" style="33" customWidth="1"/>
    <col min="14354" max="14354" width="4.140625" style="33" customWidth="1"/>
    <col min="14355" max="14355" width="27" style="33" customWidth="1"/>
    <col min="14356" max="14356" width="37.7109375" style="33" customWidth="1"/>
    <col min="14357" max="14358" width="11.42578125" style="33" hidden="1" customWidth="1"/>
    <col min="14359" max="14584" width="11.42578125" style="33" hidden="1"/>
    <col min="14585" max="14585" width="1.5703125" style="33" customWidth="1"/>
    <col min="14586" max="14592" width="4.28515625" style="33" customWidth="1"/>
    <col min="14593" max="14593" width="2.5703125" style="33" customWidth="1"/>
    <col min="14594" max="14600" width="4.28515625" style="33" customWidth="1"/>
    <col min="14601" max="14601" width="2.7109375" style="33" customWidth="1"/>
    <col min="14602" max="14608" width="4.28515625" style="33" customWidth="1"/>
    <col min="14609" max="14609" width="2" style="33" customWidth="1"/>
    <col min="14610" max="14610" width="4.140625" style="33" customWidth="1"/>
    <col min="14611" max="14611" width="27" style="33" customWidth="1"/>
    <col min="14612" max="14612" width="37.7109375" style="33" customWidth="1"/>
    <col min="14613" max="14614" width="11.42578125" style="33" hidden="1" customWidth="1"/>
    <col min="14615" max="14840" width="11.42578125" style="33" hidden="1"/>
    <col min="14841" max="14841" width="1.5703125" style="33" customWidth="1"/>
    <col min="14842" max="14848" width="4.28515625" style="33" customWidth="1"/>
    <col min="14849" max="14849" width="2.5703125" style="33" customWidth="1"/>
    <col min="14850" max="14856" width="4.28515625" style="33" customWidth="1"/>
    <col min="14857" max="14857" width="2.7109375" style="33" customWidth="1"/>
    <col min="14858" max="14864" width="4.28515625" style="33" customWidth="1"/>
    <col min="14865" max="14865" width="2" style="33" customWidth="1"/>
    <col min="14866" max="14866" width="4.140625" style="33" customWidth="1"/>
    <col min="14867" max="14867" width="27" style="33" customWidth="1"/>
    <col min="14868" max="14868" width="37.7109375" style="33" customWidth="1"/>
    <col min="14869" max="14870" width="11.42578125" style="33" hidden="1" customWidth="1"/>
    <col min="14871" max="15096" width="11.42578125" style="33" hidden="1"/>
    <col min="15097" max="15097" width="1.5703125" style="33" customWidth="1"/>
    <col min="15098" max="15104" width="4.28515625" style="33" customWidth="1"/>
    <col min="15105" max="15105" width="2.5703125" style="33" customWidth="1"/>
    <col min="15106" max="15112" width="4.28515625" style="33" customWidth="1"/>
    <col min="15113" max="15113" width="2.7109375" style="33" customWidth="1"/>
    <col min="15114" max="15120" width="4.28515625" style="33" customWidth="1"/>
    <col min="15121" max="15121" width="2" style="33" customWidth="1"/>
    <col min="15122" max="15122" width="4.140625" style="33" customWidth="1"/>
    <col min="15123" max="15123" width="27" style="33" customWidth="1"/>
    <col min="15124" max="15124" width="37.7109375" style="33" customWidth="1"/>
    <col min="15125" max="15126" width="11.42578125" style="33" hidden="1" customWidth="1"/>
    <col min="15127" max="15352" width="11.42578125" style="33" hidden="1"/>
    <col min="15353" max="15353" width="1.5703125" style="33" customWidth="1"/>
    <col min="15354" max="15360" width="4.28515625" style="33" customWidth="1"/>
    <col min="15361" max="15361" width="2.5703125" style="33" customWidth="1"/>
    <col min="15362" max="15368" width="4.28515625" style="33" customWidth="1"/>
    <col min="15369" max="15369" width="2.7109375" style="33" customWidth="1"/>
    <col min="15370" max="15376" width="4.28515625" style="33" customWidth="1"/>
    <col min="15377" max="15377" width="2" style="33" customWidth="1"/>
    <col min="15378" max="15378" width="4.140625" style="33" customWidth="1"/>
    <col min="15379" max="15379" width="27" style="33" customWidth="1"/>
    <col min="15380" max="15380" width="37.7109375" style="33" customWidth="1"/>
    <col min="15381" max="15382" width="11.42578125" style="33" hidden="1" customWidth="1"/>
    <col min="15383" max="15608" width="11.42578125" style="33" hidden="1"/>
    <col min="15609" max="15609" width="1.5703125" style="33" customWidth="1"/>
    <col min="15610" max="15616" width="4.28515625" style="33" customWidth="1"/>
    <col min="15617" max="15617" width="2.5703125" style="33" customWidth="1"/>
    <col min="15618" max="15624" width="4.28515625" style="33" customWidth="1"/>
    <col min="15625" max="15625" width="2.7109375" style="33" customWidth="1"/>
    <col min="15626" max="15632" width="4.28515625" style="33" customWidth="1"/>
    <col min="15633" max="15633" width="2" style="33" customWidth="1"/>
    <col min="15634" max="15634" width="4.140625" style="33" customWidth="1"/>
    <col min="15635" max="15635" width="27" style="33" customWidth="1"/>
    <col min="15636" max="15636" width="37.7109375" style="33" customWidth="1"/>
    <col min="15637" max="15638" width="11.42578125" style="33" hidden="1" customWidth="1"/>
    <col min="15639" max="15864" width="11.42578125" style="33" hidden="1"/>
    <col min="15865" max="15865" width="1.5703125" style="33" customWidth="1"/>
    <col min="15866" max="15872" width="4.28515625" style="33" customWidth="1"/>
    <col min="15873" max="15873" width="2.5703125" style="33" customWidth="1"/>
    <col min="15874" max="15880" width="4.28515625" style="33" customWidth="1"/>
    <col min="15881" max="15881" width="2.7109375" style="33" customWidth="1"/>
    <col min="15882" max="15888" width="4.28515625" style="33" customWidth="1"/>
    <col min="15889" max="15889" width="2" style="33" customWidth="1"/>
    <col min="15890" max="15890" width="4.140625" style="33" customWidth="1"/>
    <col min="15891" max="15891" width="27" style="33" customWidth="1"/>
    <col min="15892" max="15892" width="37.7109375" style="33" customWidth="1"/>
    <col min="15893" max="15894" width="11.42578125" style="33" hidden="1" customWidth="1"/>
    <col min="15895" max="16120" width="11.42578125" style="33" hidden="1"/>
    <col min="16121" max="16121" width="1.5703125" style="33" customWidth="1"/>
    <col min="16122" max="16128" width="4.28515625" style="33" customWidth="1"/>
    <col min="16129" max="16129" width="2.5703125" style="33" customWidth="1"/>
    <col min="16130" max="16136" width="4.28515625" style="33" customWidth="1"/>
    <col min="16137" max="16137" width="2.7109375" style="33" customWidth="1"/>
    <col min="16138" max="16144" width="4.28515625" style="33" customWidth="1"/>
    <col min="16145" max="16145" width="2" style="33" customWidth="1"/>
    <col min="16146" max="16146" width="4.140625" style="33" customWidth="1"/>
    <col min="16147" max="16147" width="27" style="33" customWidth="1"/>
    <col min="16148" max="16148" width="37.7109375" style="33" customWidth="1"/>
    <col min="16149" max="16150" width="0" style="33" hidden="1" customWidth="1"/>
    <col min="16151" max="16156" width="0" style="33" hidden="1"/>
    <col min="16157" max="16384" width="11.42578125" style="33" hidden="1"/>
  </cols>
  <sheetData>
    <row r="1" spans="1:269" ht="6" customHeight="1" x14ac:dyDescent="0.25">
      <c r="A1" s="239"/>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269" ht="19.5" customHeight="1" thickBot="1" x14ac:dyDescent="0.35">
      <c r="A2" s="35"/>
      <c r="B2" s="240" t="str">
        <f>IF(MONTH(DATE(ANUAL,2,29))=2,"Año Bisiesto","No Bisiesto")</f>
        <v>No Bisiesto</v>
      </c>
      <c r="C2" s="241"/>
      <c r="D2" s="241"/>
      <c r="E2" s="36"/>
      <c r="F2" s="36"/>
      <c r="G2" s="36"/>
      <c r="H2" s="36"/>
      <c r="I2" s="36"/>
      <c r="J2" s="36"/>
      <c r="K2" s="36"/>
      <c r="L2" s="36"/>
      <c r="M2" s="36"/>
      <c r="N2" s="36"/>
      <c r="O2" s="36"/>
      <c r="P2" s="36"/>
      <c r="Q2" s="36"/>
      <c r="R2" s="36"/>
      <c r="S2" s="36"/>
      <c r="T2" s="36"/>
      <c r="U2" s="36"/>
      <c r="V2" s="36"/>
      <c r="W2" s="36"/>
      <c r="X2" s="36"/>
      <c r="Y2" s="35"/>
      <c r="AA2" s="138" t="s">
        <v>793</v>
      </c>
      <c r="AB2" s="139" t="s">
        <v>794</v>
      </c>
      <c r="AC2" s="37" t="b">
        <v>1</v>
      </c>
    </row>
    <row r="3" spans="1:269" ht="18" customHeight="1" thickBot="1" x14ac:dyDescent="0.35">
      <c r="A3" s="35"/>
      <c r="B3" s="242">
        <v>2017</v>
      </c>
      <c r="C3" s="243"/>
      <c r="D3" s="243"/>
      <c r="E3" s="244"/>
      <c r="F3" s="244"/>
      <c r="G3" s="244"/>
      <c r="H3" s="245"/>
      <c r="I3" s="36"/>
      <c r="J3" s="36"/>
      <c r="K3" s="36"/>
      <c r="L3" s="246" t="s">
        <v>795</v>
      </c>
      <c r="M3" s="247"/>
      <c r="N3" s="247"/>
      <c r="O3" s="247"/>
      <c r="P3" s="247"/>
      <c r="Q3" s="247"/>
      <c r="R3" s="247"/>
      <c r="S3" s="247"/>
      <c r="T3" s="248"/>
      <c r="U3" s="38"/>
      <c r="V3" s="38"/>
      <c r="W3" s="38"/>
      <c r="X3" s="38"/>
      <c r="Y3" s="35"/>
      <c r="AA3" s="39">
        <f>IF(ANUAL&gt;1899,DATE(ANUAL,1,1),"   ")</f>
        <v>42736</v>
      </c>
      <c r="AB3" s="40" t="s">
        <v>796</v>
      </c>
      <c r="AC3" s="37" t="b">
        <v>1</v>
      </c>
      <c r="AD3" s="33" t="str">
        <f>IFERROR(" ",DATE(ANUAL,1,1))</f>
        <v xml:space="preserve"> </v>
      </c>
    </row>
    <row r="4" spans="1:269" ht="15" customHeight="1" thickBot="1" x14ac:dyDescent="0.35">
      <c r="A4" s="35"/>
      <c r="B4" s="249">
        <v>1800</v>
      </c>
      <c r="C4" s="250"/>
      <c r="D4" s="250"/>
      <c r="E4" s="250"/>
      <c r="F4" s="250"/>
      <c r="G4" s="250"/>
      <c r="H4" s="250"/>
      <c r="I4" s="41"/>
      <c r="J4" s="41"/>
      <c r="K4" s="41"/>
      <c r="L4" s="41"/>
      <c r="M4" s="41"/>
      <c r="N4" s="41"/>
      <c r="O4" s="41"/>
      <c r="P4" s="41"/>
      <c r="Q4" s="41"/>
      <c r="R4" s="41"/>
      <c r="S4" s="41"/>
      <c r="T4" s="41"/>
      <c r="U4" s="41"/>
      <c r="V4" s="41"/>
      <c r="W4" s="41"/>
      <c r="X4" s="36"/>
      <c r="Y4" s="35"/>
      <c r="AA4" s="39">
        <f>IF(ANUAL&gt;1899,DATE(ANUAL,5,1),"   ")</f>
        <v>42856</v>
      </c>
      <c r="AB4" s="40" t="s">
        <v>797</v>
      </c>
      <c r="AC4" s="37" t="b">
        <v>1</v>
      </c>
      <c r="IN4" s="77"/>
      <c r="IO4" s="77"/>
      <c r="IP4" s="77"/>
      <c r="IQ4" s="77"/>
      <c r="IR4" s="77"/>
      <c r="IZ4" s="298"/>
      <c r="JA4" s="298"/>
      <c r="JB4" s="298"/>
      <c r="JC4" s="298"/>
      <c r="JD4" s="298"/>
      <c r="JE4" s="292"/>
      <c r="JF4" s="292"/>
      <c r="JG4" s="292"/>
      <c r="JH4" s="292"/>
      <c r="JI4" s="292"/>
    </row>
    <row r="5" spans="1:269" ht="14.25" customHeight="1" x14ac:dyDescent="0.3">
      <c r="A5" s="35"/>
      <c r="B5" s="232">
        <f>DATE($B$3,1,1)</f>
        <v>42736</v>
      </c>
      <c r="C5" s="233"/>
      <c r="D5" s="233"/>
      <c r="E5" s="233"/>
      <c r="F5" s="233"/>
      <c r="G5" s="233"/>
      <c r="H5" s="234"/>
      <c r="I5" s="42"/>
      <c r="J5" s="235">
        <f>DATE($B$3,2,1)</f>
        <v>42767</v>
      </c>
      <c r="K5" s="236"/>
      <c r="L5" s="236"/>
      <c r="M5" s="236"/>
      <c r="N5" s="236"/>
      <c r="O5" s="236"/>
      <c r="P5" s="236"/>
      <c r="Q5" s="42"/>
      <c r="R5" s="237">
        <f>DATE($B$3,3,1)</f>
        <v>42795</v>
      </c>
      <c r="S5" s="238"/>
      <c r="T5" s="238"/>
      <c r="U5" s="238"/>
      <c r="V5" s="238"/>
      <c r="W5" s="238"/>
      <c r="X5" s="238"/>
      <c r="Y5" s="35"/>
      <c r="AA5" s="39">
        <f>IF(ANUAL&gt;1899,DATE(ANUAL,10,12),"   ")</f>
        <v>43020</v>
      </c>
      <c r="AB5" s="43" t="s">
        <v>798</v>
      </c>
      <c r="AC5" s="44"/>
      <c r="IN5" s="77"/>
      <c r="IO5" s="77"/>
      <c r="IP5" s="77"/>
      <c r="IQ5" s="77"/>
      <c r="IR5" s="77"/>
      <c r="IZ5" s="293"/>
      <c r="JA5" s="293"/>
      <c r="JB5" s="293"/>
      <c r="JC5" s="293"/>
      <c r="JD5" s="145"/>
      <c r="JE5" s="292"/>
      <c r="JF5" s="292"/>
      <c r="JG5" s="292"/>
      <c r="JH5" s="292"/>
      <c r="JI5" s="292"/>
    </row>
    <row r="6" spans="1:269" x14ac:dyDescent="0.3">
      <c r="A6" s="35"/>
      <c r="B6" s="45" t="s">
        <v>787</v>
      </c>
      <c r="C6" s="45" t="s">
        <v>761</v>
      </c>
      <c r="D6" s="45" t="s">
        <v>761</v>
      </c>
      <c r="E6" s="45" t="s">
        <v>788</v>
      </c>
      <c r="F6" s="45" t="s">
        <v>789</v>
      </c>
      <c r="G6" s="45" t="s">
        <v>763</v>
      </c>
      <c r="H6" s="45" t="s">
        <v>786</v>
      </c>
      <c r="I6" s="46"/>
      <c r="J6" s="47" t="s">
        <v>787</v>
      </c>
      <c r="K6" s="47" t="s">
        <v>761</v>
      </c>
      <c r="L6" s="47" t="s">
        <v>761</v>
      </c>
      <c r="M6" s="47" t="s">
        <v>788</v>
      </c>
      <c r="N6" s="47" t="s">
        <v>789</v>
      </c>
      <c r="O6" s="47" t="s">
        <v>763</v>
      </c>
      <c r="P6" s="47" t="s">
        <v>786</v>
      </c>
      <c r="Q6" s="46"/>
      <c r="R6" s="48" t="s">
        <v>787</v>
      </c>
      <c r="S6" s="48" t="s">
        <v>761</v>
      </c>
      <c r="T6" s="48" t="s">
        <v>761</v>
      </c>
      <c r="U6" s="48" t="s">
        <v>788</v>
      </c>
      <c r="V6" s="48" t="s">
        <v>789</v>
      </c>
      <c r="W6" s="48" t="s">
        <v>763</v>
      </c>
      <c r="X6" s="48" t="s">
        <v>786</v>
      </c>
      <c r="Y6" s="35"/>
      <c r="AA6" s="39">
        <f>IF(ANUAL&gt;1899,DATE(ANUAL,11,1),"   ")</f>
        <v>43040</v>
      </c>
      <c r="AB6" s="40" t="s">
        <v>799</v>
      </c>
      <c r="AC6" s="49"/>
      <c r="IN6" s="77"/>
      <c r="IO6" s="77"/>
      <c r="IP6" s="77"/>
      <c r="IQ6" s="77"/>
      <c r="IR6" s="77"/>
      <c r="IZ6" s="294"/>
      <c r="JA6" s="294"/>
      <c r="JB6" s="294"/>
      <c r="JC6" s="294"/>
      <c r="JD6" s="146"/>
      <c r="JE6" s="292"/>
      <c r="JF6" s="292"/>
      <c r="JG6" s="292"/>
      <c r="JH6" s="292"/>
      <c r="JI6" s="292"/>
    </row>
    <row r="7" spans="1:269" x14ac:dyDescent="0.3">
      <c r="A7" s="35"/>
      <c r="B7" s="50">
        <f>(WEEKDAY(B5,2)=1)* B5</f>
        <v>0</v>
      </c>
      <c r="C7" s="50">
        <f>(WEEKDAY(B5,2)=2)*B5+(B7&gt;0)+B7</f>
        <v>0</v>
      </c>
      <c r="D7" s="50">
        <f>(WEEKDAY(B5,2)=3)*B5+(C7&gt;0)+C7</f>
        <v>0</v>
      </c>
      <c r="E7" s="50">
        <f>(WEEKDAY(B5,2)=4)*B5+(D7&gt;0)+D7</f>
        <v>0</v>
      </c>
      <c r="F7" s="50">
        <f>(WEEKDAY(B5,2)=5)*B5+(E7&gt;0)+E7</f>
        <v>0</v>
      </c>
      <c r="G7" s="50">
        <f>(WEEKDAY(B5,2)=6)*B5+(F7&gt;0)+F7</f>
        <v>0</v>
      </c>
      <c r="H7" s="51">
        <f>(WEEKDAY(B5,2)=7)*B5+(G7&gt;0)+G7</f>
        <v>42736</v>
      </c>
      <c r="I7" s="46"/>
      <c r="J7" s="50">
        <f>(WEEKDAY(J5,2)=1)* J5</f>
        <v>0</v>
      </c>
      <c r="K7" s="50">
        <f>(WEEKDAY(J5,2)=2)*J5+(J7&gt;0)+J7</f>
        <v>0</v>
      </c>
      <c r="L7" s="50">
        <f>(WEEKDAY(J5,2)=3)*J5+(K7&gt;0)+K7</f>
        <v>42767</v>
      </c>
      <c r="M7" s="50">
        <f>(WEEKDAY(J5,2)=4)*J5+(L7&gt;0)+L7</f>
        <v>42768</v>
      </c>
      <c r="N7" s="50">
        <f>(WEEKDAY(J5,2)=5)*J5+(M7&gt;0)+M7</f>
        <v>42769</v>
      </c>
      <c r="O7" s="50">
        <f>(WEEKDAY(J5,2)=6)*J5+(N7&gt;0)+N7</f>
        <v>42770</v>
      </c>
      <c r="P7" s="51">
        <f>(WEEKDAY(J5,2)=7)*J5+(O7&gt;0)+O7</f>
        <v>42771</v>
      </c>
      <c r="Q7" s="46"/>
      <c r="R7" s="50">
        <f>(WEEKDAY(R5,2)=1)* R5</f>
        <v>0</v>
      </c>
      <c r="S7" s="50">
        <f>(WEEKDAY(R5,2)=2)*R5+(R7&gt;0)+R7</f>
        <v>0</v>
      </c>
      <c r="T7" s="50">
        <f>(WEEKDAY(R5,2)=3)*R5+(S7&gt;0)+S7</f>
        <v>42795</v>
      </c>
      <c r="U7" s="50">
        <f>(WEEKDAY(R5,2)=4)*R5+(T7&gt;0)+T7</f>
        <v>42796</v>
      </c>
      <c r="V7" s="50">
        <f>(WEEKDAY(R5,2)=5)*R5+(U7&gt;0)+U7</f>
        <v>42797</v>
      </c>
      <c r="W7" s="50">
        <f>(WEEKDAY(R5,2)=6)*R5+(V7&gt;0)+V7</f>
        <v>42798</v>
      </c>
      <c r="X7" s="51">
        <f>(WEEKDAY(R5,2)=7)*R5+(W7&gt;0)+W7</f>
        <v>42799</v>
      </c>
      <c r="Y7" s="35"/>
      <c r="AA7" s="39">
        <f>IF(ANUAL&gt;1899,DATE(ANUAL,12,6),"   ")</f>
        <v>43075</v>
      </c>
      <c r="AB7" s="40" t="s">
        <v>800</v>
      </c>
      <c r="AC7" s="49"/>
      <c r="IN7" s="77"/>
      <c r="IO7" s="77"/>
      <c r="IP7" s="77"/>
      <c r="IQ7" s="77"/>
      <c r="IR7" s="77"/>
      <c r="IZ7" s="295"/>
      <c r="JA7" s="295"/>
      <c r="JB7" s="295"/>
      <c r="JC7" s="295"/>
      <c r="JD7" s="147"/>
      <c r="JE7" s="292"/>
      <c r="JF7" s="292"/>
      <c r="JG7" s="292"/>
      <c r="JH7" s="292"/>
      <c r="JI7" s="292"/>
    </row>
    <row r="8" spans="1:269" x14ac:dyDescent="0.3">
      <c r="A8" s="35"/>
      <c r="B8" s="50">
        <f>H7+1</f>
        <v>42737</v>
      </c>
      <c r="C8" s="50">
        <f>B8+1</f>
        <v>42738</v>
      </c>
      <c r="D8" s="50">
        <f t="shared" ref="D8:H10" si="0">C8+1</f>
        <v>42739</v>
      </c>
      <c r="E8" s="50">
        <f t="shared" si="0"/>
        <v>42740</v>
      </c>
      <c r="F8" s="50">
        <f t="shared" si="0"/>
        <v>42741</v>
      </c>
      <c r="G8" s="50">
        <f t="shared" si="0"/>
        <v>42742</v>
      </c>
      <c r="H8" s="51">
        <f t="shared" si="0"/>
        <v>42743</v>
      </c>
      <c r="I8" s="46"/>
      <c r="J8" s="50">
        <f>P7+1</f>
        <v>42772</v>
      </c>
      <c r="K8" s="50">
        <f>J8+1</f>
        <v>42773</v>
      </c>
      <c r="L8" s="50">
        <f t="shared" ref="L8:P10" si="1">K8+1</f>
        <v>42774</v>
      </c>
      <c r="M8" s="50">
        <f t="shared" si="1"/>
        <v>42775</v>
      </c>
      <c r="N8" s="50">
        <f t="shared" si="1"/>
        <v>42776</v>
      </c>
      <c r="O8" s="50">
        <f t="shared" si="1"/>
        <v>42777</v>
      </c>
      <c r="P8" s="51">
        <f t="shared" si="1"/>
        <v>42778</v>
      </c>
      <c r="Q8" s="46"/>
      <c r="R8" s="50">
        <f>X7+1</f>
        <v>42800</v>
      </c>
      <c r="S8" s="50">
        <f>R8+1</f>
        <v>42801</v>
      </c>
      <c r="T8" s="50">
        <f t="shared" ref="T8:X10" si="2">S8+1</f>
        <v>42802</v>
      </c>
      <c r="U8" s="50">
        <f t="shared" si="2"/>
        <v>42803</v>
      </c>
      <c r="V8" s="50">
        <f t="shared" si="2"/>
        <v>42804</v>
      </c>
      <c r="W8" s="50">
        <f t="shared" si="2"/>
        <v>42805</v>
      </c>
      <c r="X8" s="51">
        <f t="shared" si="2"/>
        <v>42806</v>
      </c>
      <c r="Y8" s="35"/>
      <c r="AA8" s="39">
        <f>IF(ANUAL&gt;1899,DATE(ANUAL,12,8),"   ")</f>
        <v>43077</v>
      </c>
      <c r="AB8" s="40" t="s">
        <v>801</v>
      </c>
      <c r="AC8" s="49"/>
      <c r="IN8" s="77"/>
      <c r="IO8" s="77"/>
      <c r="IP8" s="77"/>
      <c r="IQ8" s="77"/>
      <c r="IR8" s="77"/>
      <c r="IZ8" s="296"/>
      <c r="JA8" s="296"/>
      <c r="JB8" s="296"/>
      <c r="JC8" s="296"/>
      <c r="JD8" s="148"/>
      <c r="JE8" s="292"/>
      <c r="JF8" s="292"/>
      <c r="JG8" s="292"/>
      <c r="JH8" s="292"/>
      <c r="JI8" s="292"/>
    </row>
    <row r="9" spans="1:269" x14ac:dyDescent="0.3">
      <c r="A9" s="35"/>
      <c r="B9" s="50">
        <f>H8+1</f>
        <v>42744</v>
      </c>
      <c r="C9" s="50">
        <f>B9+1</f>
        <v>42745</v>
      </c>
      <c r="D9" s="50">
        <f t="shared" si="0"/>
        <v>42746</v>
      </c>
      <c r="E9" s="50">
        <f t="shared" si="0"/>
        <v>42747</v>
      </c>
      <c r="F9" s="50">
        <f t="shared" si="0"/>
        <v>42748</v>
      </c>
      <c r="G9" s="50">
        <f t="shared" si="0"/>
        <v>42749</v>
      </c>
      <c r="H9" s="51">
        <f t="shared" si="0"/>
        <v>42750</v>
      </c>
      <c r="I9" s="46"/>
      <c r="J9" s="50">
        <f>P8+1</f>
        <v>42779</v>
      </c>
      <c r="K9" s="50">
        <f>J9+1</f>
        <v>42780</v>
      </c>
      <c r="L9" s="50">
        <f t="shared" si="1"/>
        <v>42781</v>
      </c>
      <c r="M9" s="50">
        <f t="shared" si="1"/>
        <v>42782</v>
      </c>
      <c r="N9" s="50">
        <f t="shared" si="1"/>
        <v>42783</v>
      </c>
      <c r="O9" s="50">
        <f t="shared" si="1"/>
        <v>42784</v>
      </c>
      <c r="P9" s="51">
        <f t="shared" si="1"/>
        <v>42785</v>
      </c>
      <c r="Q9" s="46"/>
      <c r="R9" s="50">
        <f>X8+1</f>
        <v>42807</v>
      </c>
      <c r="S9" s="50">
        <f>R9+1</f>
        <v>42808</v>
      </c>
      <c r="T9" s="50">
        <f t="shared" si="2"/>
        <v>42809</v>
      </c>
      <c r="U9" s="50">
        <f t="shared" si="2"/>
        <v>42810</v>
      </c>
      <c r="V9" s="50">
        <f t="shared" si="2"/>
        <v>42811</v>
      </c>
      <c r="W9" s="50">
        <f t="shared" si="2"/>
        <v>42812</v>
      </c>
      <c r="X9" s="51">
        <f t="shared" si="2"/>
        <v>42813</v>
      </c>
      <c r="Y9" s="35"/>
      <c r="AA9" s="39">
        <f>IF(ANUAL&gt;1899,DATE(ANUAL,12,25),"   ")</f>
        <v>43094</v>
      </c>
      <c r="AB9" s="40" t="s">
        <v>802</v>
      </c>
      <c r="AC9" s="49"/>
      <c r="IN9" s="77"/>
      <c r="IO9" s="77"/>
      <c r="IP9" s="77"/>
      <c r="IQ9" s="77"/>
      <c r="IR9" s="77"/>
      <c r="IZ9" s="297"/>
      <c r="JA9" s="297"/>
      <c r="JB9" s="297"/>
      <c r="JC9" s="297"/>
      <c r="JD9" s="142"/>
      <c r="JE9" s="292"/>
      <c r="JF9" s="292"/>
      <c r="JG9" s="292"/>
      <c r="JH9" s="292"/>
      <c r="JI9" s="292"/>
    </row>
    <row r="10" spans="1:269" x14ac:dyDescent="0.3">
      <c r="A10" s="35"/>
      <c r="B10" s="50">
        <f>H9+1</f>
        <v>42751</v>
      </c>
      <c r="C10" s="50">
        <f>B10+1</f>
        <v>42752</v>
      </c>
      <c r="D10" s="50">
        <f t="shared" si="0"/>
        <v>42753</v>
      </c>
      <c r="E10" s="50">
        <f t="shared" si="0"/>
        <v>42754</v>
      </c>
      <c r="F10" s="50">
        <f t="shared" si="0"/>
        <v>42755</v>
      </c>
      <c r="G10" s="50">
        <f t="shared" si="0"/>
        <v>42756</v>
      </c>
      <c r="H10" s="51">
        <f t="shared" si="0"/>
        <v>42757</v>
      </c>
      <c r="I10" s="46"/>
      <c r="J10" s="50">
        <f>P9+1</f>
        <v>42786</v>
      </c>
      <c r="K10" s="50">
        <f>J10+1</f>
        <v>42787</v>
      </c>
      <c r="L10" s="50">
        <f t="shared" si="1"/>
        <v>42788</v>
      </c>
      <c r="M10" s="50">
        <f t="shared" si="1"/>
        <v>42789</v>
      </c>
      <c r="N10" s="50">
        <f t="shared" si="1"/>
        <v>42790</v>
      </c>
      <c r="O10" s="50">
        <f t="shared" si="1"/>
        <v>42791</v>
      </c>
      <c r="P10" s="51">
        <f t="shared" si="1"/>
        <v>42792</v>
      </c>
      <c r="Q10" s="46"/>
      <c r="R10" s="50">
        <f>X9+1</f>
        <v>42814</v>
      </c>
      <c r="S10" s="50">
        <f>R10+1</f>
        <v>42815</v>
      </c>
      <c r="T10" s="50">
        <f t="shared" si="2"/>
        <v>42816</v>
      </c>
      <c r="U10" s="50">
        <f t="shared" si="2"/>
        <v>42817</v>
      </c>
      <c r="V10" s="50">
        <f t="shared" si="2"/>
        <v>42818</v>
      </c>
      <c r="W10" s="50">
        <f t="shared" si="2"/>
        <v>42819</v>
      </c>
      <c r="X10" s="51">
        <f t="shared" si="2"/>
        <v>42820</v>
      </c>
      <c r="Y10" s="35"/>
      <c r="AA10" s="140" t="s">
        <v>803</v>
      </c>
      <c r="AB10" s="139" t="s">
        <v>794</v>
      </c>
      <c r="IN10" s="77"/>
      <c r="IO10" s="77"/>
      <c r="IP10" s="77"/>
      <c r="IQ10" s="77"/>
      <c r="IR10" s="77"/>
    </row>
    <row r="11" spans="1:269" x14ac:dyDescent="0.3">
      <c r="A11" s="35"/>
      <c r="B11" s="50">
        <f>(MONTH(B10+7)=MONTH(B5))*(B10+7)</f>
        <v>42758</v>
      </c>
      <c r="C11" s="50">
        <f>(MONTH(C10+7)=MONTH(B5))*(C10+7)</f>
        <v>42759</v>
      </c>
      <c r="D11" s="50">
        <f>(MONTH(D10+7)=MONTH(B5))*(D10+7)</f>
        <v>42760</v>
      </c>
      <c r="E11" s="50">
        <f>(MONTH(E10+7)=MONTH(B5))*(E10+7)</f>
        <v>42761</v>
      </c>
      <c r="F11" s="50">
        <f>(MONTH(F10+7)=MONTH(B5))*(F10+7)</f>
        <v>42762</v>
      </c>
      <c r="G11" s="50">
        <f>(MONTH(G10+7)=MONTH(B5))*(G10+7)</f>
        <v>42763</v>
      </c>
      <c r="H11" s="51">
        <f>(MONTH(H10+7)=MONTH(B5))*(H10+7)</f>
        <v>42764</v>
      </c>
      <c r="I11" s="46"/>
      <c r="J11" s="50">
        <f>(MONTH(J10+7)=MONTH(J5))*(J10+7)</f>
        <v>42793</v>
      </c>
      <c r="K11" s="50">
        <f>(MONTH(K10+7)=MONTH(J5))*(K10+7)</f>
        <v>42794</v>
      </c>
      <c r="L11" s="50">
        <f>(MONTH(L10+7)=MONTH(J5))*(L10+7)</f>
        <v>0</v>
      </c>
      <c r="M11" s="50">
        <f>(MONTH(M10+7)=MONTH(J5))*(M10+7)</f>
        <v>0</v>
      </c>
      <c r="N11" s="50">
        <f>(MONTH(N10+7)=MONTH(J5))*(N10+7)</f>
        <v>0</v>
      </c>
      <c r="O11" s="50">
        <f>(MONTH(O10+7)=MONTH(J5))*(O10+7)</f>
        <v>0</v>
      </c>
      <c r="P11" s="51">
        <f>(MONTH(P10+7)=MONTH(J5))*(P10+7)</f>
        <v>0</v>
      </c>
      <c r="Q11" s="46"/>
      <c r="R11" s="50">
        <f>(MONTH(R10+7)=MONTH(R5))*(R10+7)</f>
        <v>42821</v>
      </c>
      <c r="S11" s="50">
        <f>(MONTH(S10+7)=MONTH(R5))*(S10+7)</f>
        <v>42822</v>
      </c>
      <c r="T11" s="50">
        <f>(MONTH(T10+7)=MONTH(R5))*(T10+7)</f>
        <v>42823</v>
      </c>
      <c r="U11" s="50">
        <f>(MONTH(U10+7)=MONTH(R5))*(U10+7)</f>
        <v>42824</v>
      </c>
      <c r="V11" s="50">
        <f>(MONTH(V10+7)=MONTH(R5))*(V10+7)</f>
        <v>42825</v>
      </c>
      <c r="W11" s="50">
        <f>(MONTH(W10+7)=MONTH(R5))*(W10+7)</f>
        <v>0</v>
      </c>
      <c r="X11" s="51">
        <f>(MONTH(X10+7)=MONTH(R5))*(X10+7)</f>
        <v>0</v>
      </c>
      <c r="Y11" s="35"/>
      <c r="AA11" s="52">
        <f>IFERROR(DOLLAR(("4/"&amp;ANUAL)/7+MOD(19*MOD(ANUAL,19)-7,30)*14%,)*7-13, " ")</f>
        <v>42834</v>
      </c>
      <c r="AB11" s="40" t="s">
        <v>804</v>
      </c>
      <c r="AC11" s="53"/>
      <c r="IN11" s="77"/>
      <c r="IO11" s="77"/>
      <c r="IP11" s="77"/>
      <c r="IQ11" s="77"/>
      <c r="IR11" s="77"/>
    </row>
    <row r="12" spans="1:269" x14ac:dyDescent="0.3">
      <c r="A12" s="35"/>
      <c r="B12" s="50">
        <f>(MONTH(B10+14)=MONTH(B5))*(B10+14)</f>
        <v>42765</v>
      </c>
      <c r="C12" s="50">
        <f>(MONTH(C10+14)=MONTH(B5))*(C10+14)</f>
        <v>42766</v>
      </c>
      <c r="D12" s="50">
        <f>(MONTH(D10+14)=MONTH(B5))*(D10+14)</f>
        <v>0</v>
      </c>
      <c r="E12" s="50">
        <f>(MONTH(E10+14)=MONTH(B5))*(E10+14)</f>
        <v>0</v>
      </c>
      <c r="F12" s="50">
        <f>(MONTH(F10+14)=MONTH(B5))*(F10+14)</f>
        <v>0</v>
      </c>
      <c r="G12" s="50">
        <f>(MONTH(G10+14)=MONTH(B5))*(G10+14)</f>
        <v>0</v>
      </c>
      <c r="H12" s="51">
        <f>(MONTH(H10+14)=MONTH(B5))*(H10+14)</f>
        <v>0</v>
      </c>
      <c r="I12" s="46"/>
      <c r="J12" s="50">
        <f>(MONTH(J10+14)=MONTH(J5))*(J10+14)</f>
        <v>0</v>
      </c>
      <c r="K12" s="50">
        <f>(MONTH(K10+14)=MONTH(J5))*(K10+14)</f>
        <v>0</v>
      </c>
      <c r="L12" s="50">
        <f>(MONTH(L10+14)=MONTH(J5))*(L10+14)</f>
        <v>0</v>
      </c>
      <c r="M12" s="50">
        <f>(MONTH(M10+14)=MONTH(J5))*(M10+14)</f>
        <v>0</v>
      </c>
      <c r="N12" s="50">
        <f>(MONTH(N10+14)=MONTH(J5))*(N10+14)</f>
        <v>0</v>
      </c>
      <c r="O12" s="50">
        <f>(MONTH(O10+14)=MONTH(J5))*(O10+14)</f>
        <v>0</v>
      </c>
      <c r="P12" s="51">
        <f>(MONTH(P10+14)=MONTH(J5))*(P10+14)</f>
        <v>0</v>
      </c>
      <c r="Q12" s="46"/>
      <c r="R12" s="50">
        <f>(MONTH(R10+14)=MONTH(R5))*(R10+14)</f>
        <v>0</v>
      </c>
      <c r="S12" s="50">
        <f>(MONTH(S10+14)=MONTH(R5))*(S10+14)</f>
        <v>0</v>
      </c>
      <c r="T12" s="50">
        <f>(MONTH(T10+14)=MONTH(R5))*(T10+14)</f>
        <v>0</v>
      </c>
      <c r="U12" s="50">
        <f>(MONTH(U10+14)=MONTH(R5))*(U10+14)</f>
        <v>0</v>
      </c>
      <c r="V12" s="50">
        <f>(MONTH(V10+14)=MONTH(R5))*(V10+14)</f>
        <v>0</v>
      </c>
      <c r="W12" s="50">
        <f>(MONTH(W10+14)=MONTH(R5))*(W10+14)</f>
        <v>0</v>
      </c>
      <c r="X12" s="51">
        <f>(MONTH(X10+14)=MONTH(R5))*(X10+14)</f>
        <v>0</v>
      </c>
      <c r="Y12" s="35"/>
      <c r="AA12" s="52">
        <f>IFERROR(AA11+1," ")</f>
        <v>42835</v>
      </c>
      <c r="AB12" s="40" t="s">
        <v>805</v>
      </c>
      <c r="IN12" s="77"/>
      <c r="IO12" s="77"/>
      <c r="IP12" s="77"/>
      <c r="IQ12" s="77"/>
      <c r="IR12" s="77"/>
      <c r="IZ12" s="293"/>
      <c r="JA12" s="293"/>
      <c r="JB12" s="293"/>
      <c r="JC12" s="293"/>
      <c r="JD12" s="145"/>
    </row>
    <row r="13" spans="1:269" ht="17.25" thickBot="1" x14ac:dyDescent="0.35">
      <c r="A13" s="35"/>
      <c r="B13" s="45"/>
      <c r="C13" s="45"/>
      <c r="D13" s="45"/>
      <c r="E13" s="45"/>
      <c r="F13" s="45"/>
      <c r="G13" s="45"/>
      <c r="H13" s="45"/>
      <c r="I13" s="46"/>
      <c r="J13" s="45"/>
      <c r="K13" s="45"/>
      <c r="L13" s="45"/>
      <c r="M13" s="45"/>
      <c r="N13" s="45"/>
      <c r="O13" s="45"/>
      <c r="P13" s="45"/>
      <c r="Q13" s="46"/>
      <c r="R13" s="45"/>
      <c r="S13" s="45"/>
      <c r="T13" s="45"/>
      <c r="U13" s="45"/>
      <c r="V13" s="45"/>
      <c r="W13" s="45"/>
      <c r="X13" s="45"/>
      <c r="Y13" s="35"/>
      <c r="AA13" s="52">
        <f t="shared" ref="AA13:AA19" si="3">IFERROR(AA12+1," ")</f>
        <v>42836</v>
      </c>
      <c r="AB13" s="54" t="s">
        <v>806</v>
      </c>
      <c r="IN13" s="77"/>
      <c r="IO13" s="77"/>
      <c r="IP13" s="77"/>
      <c r="IQ13" s="77"/>
      <c r="IR13" s="77"/>
      <c r="IZ13" s="294"/>
      <c r="JA13" s="294"/>
      <c r="JB13" s="294"/>
      <c r="JC13" s="294"/>
      <c r="JD13" s="146"/>
    </row>
    <row r="14" spans="1:269" x14ac:dyDescent="0.3">
      <c r="A14" s="35"/>
      <c r="B14" s="232">
        <f>DATE($B$3,4,1)</f>
        <v>42826</v>
      </c>
      <c r="C14" s="233"/>
      <c r="D14" s="233"/>
      <c r="E14" s="233"/>
      <c r="F14" s="233"/>
      <c r="G14" s="233"/>
      <c r="H14" s="234"/>
      <c r="I14" s="46"/>
      <c r="J14" s="237">
        <f>DATE($B$3,5,1)</f>
        <v>42856</v>
      </c>
      <c r="K14" s="238"/>
      <c r="L14" s="238"/>
      <c r="M14" s="238"/>
      <c r="N14" s="238"/>
      <c r="O14" s="238"/>
      <c r="P14" s="238"/>
      <c r="Q14" s="46"/>
      <c r="R14" s="237">
        <f>DATE($B$3,6,1)</f>
        <v>42887</v>
      </c>
      <c r="S14" s="238"/>
      <c r="T14" s="238"/>
      <c r="U14" s="238"/>
      <c r="V14" s="238"/>
      <c r="W14" s="238"/>
      <c r="X14" s="238"/>
      <c r="Y14" s="35"/>
      <c r="AA14" s="52">
        <f t="shared" si="3"/>
        <v>42837</v>
      </c>
      <c r="AB14" s="54" t="s">
        <v>807</v>
      </c>
      <c r="IN14" s="77"/>
      <c r="IO14" s="77"/>
      <c r="IP14" s="77"/>
      <c r="IQ14" s="77"/>
      <c r="IR14" s="77"/>
      <c r="IZ14" s="295"/>
      <c r="JA14" s="295"/>
      <c r="JB14" s="295"/>
      <c r="JC14" s="295"/>
      <c r="JD14" s="147"/>
    </row>
    <row r="15" spans="1:269" x14ac:dyDescent="0.3">
      <c r="A15" s="35"/>
      <c r="B15" s="47" t="s">
        <v>787</v>
      </c>
      <c r="C15" s="47" t="s">
        <v>761</v>
      </c>
      <c r="D15" s="47" t="s">
        <v>761</v>
      </c>
      <c r="E15" s="47" t="s">
        <v>788</v>
      </c>
      <c r="F15" s="47" t="s">
        <v>789</v>
      </c>
      <c r="G15" s="47" t="s">
        <v>763</v>
      </c>
      <c r="H15" s="47" t="s">
        <v>786</v>
      </c>
      <c r="I15" s="46"/>
      <c r="J15" s="47" t="s">
        <v>787</v>
      </c>
      <c r="K15" s="47" t="s">
        <v>761</v>
      </c>
      <c r="L15" s="47" t="s">
        <v>761</v>
      </c>
      <c r="M15" s="47" t="s">
        <v>788</v>
      </c>
      <c r="N15" s="47" t="s">
        <v>789</v>
      </c>
      <c r="O15" s="47" t="s">
        <v>763</v>
      </c>
      <c r="P15" s="47" t="s">
        <v>786</v>
      </c>
      <c r="Q15" s="46"/>
      <c r="R15" s="47" t="s">
        <v>787</v>
      </c>
      <c r="S15" s="47" t="s">
        <v>761</v>
      </c>
      <c r="T15" s="47" t="s">
        <v>761</v>
      </c>
      <c r="U15" s="47" t="s">
        <v>788</v>
      </c>
      <c r="V15" s="47" t="s">
        <v>789</v>
      </c>
      <c r="W15" s="47" t="s">
        <v>763</v>
      </c>
      <c r="X15" s="47" t="s">
        <v>786</v>
      </c>
      <c r="Y15" s="35"/>
      <c r="AA15" s="52">
        <f t="shared" si="3"/>
        <v>42838</v>
      </c>
      <c r="AB15" s="40" t="s">
        <v>808</v>
      </c>
      <c r="IN15" s="77"/>
      <c r="IO15" s="77"/>
      <c r="IP15" s="77"/>
      <c r="IQ15" s="77"/>
      <c r="IR15" s="77"/>
      <c r="IZ15" s="296"/>
      <c r="JA15" s="296"/>
      <c r="JB15" s="296"/>
      <c r="JC15" s="296"/>
      <c r="JD15" s="148"/>
    </row>
    <row r="16" spans="1:269" x14ac:dyDescent="0.3">
      <c r="A16" s="35"/>
      <c r="B16" s="50">
        <f>(WEEKDAY(B14,2)=1)* B14</f>
        <v>0</v>
      </c>
      <c r="C16" s="50">
        <f>(WEEKDAY(B14,2)=2)*B14+(B16&gt;0)+B16</f>
        <v>0</v>
      </c>
      <c r="D16" s="50">
        <f>(WEEKDAY(B14,2)=3)*B14+(C16&gt;0)+C16</f>
        <v>0</v>
      </c>
      <c r="E16" s="50">
        <f>(WEEKDAY(B14,2)=4)*B14+(D16&gt;0)+D16</f>
        <v>0</v>
      </c>
      <c r="F16" s="50">
        <f>(WEEKDAY(B14,2)=5)*B14+(E16&gt;0)+E16</f>
        <v>0</v>
      </c>
      <c r="G16" s="50">
        <f>(WEEKDAY(B14,2)=6)*B14+(F16&gt;0)+F16</f>
        <v>42826</v>
      </c>
      <c r="H16" s="51">
        <f>(WEEKDAY(B14,2)=7)*B14+(G16&gt;0)+G16</f>
        <v>42827</v>
      </c>
      <c r="I16" s="46"/>
      <c r="J16" s="50">
        <f>(WEEKDAY(J14,2)=1)* J14</f>
        <v>42856</v>
      </c>
      <c r="K16" s="50">
        <f>(WEEKDAY(J14,2)=2)*J14+(J16&gt;0)+J16</f>
        <v>42857</v>
      </c>
      <c r="L16" s="50">
        <f>(WEEKDAY(J14,2)=3)*J14+(K16&gt;0)+K16</f>
        <v>42858</v>
      </c>
      <c r="M16" s="50">
        <f>(WEEKDAY(J14,2)=4)*J14+(L16&gt;0)+L16</f>
        <v>42859</v>
      </c>
      <c r="N16" s="50">
        <f>(WEEKDAY(J14,2)=5)*J14+(M16&gt;0)+M16</f>
        <v>42860</v>
      </c>
      <c r="O16" s="50">
        <f>(WEEKDAY(J14,2)=6)*J14+(N16&gt;0)+N16</f>
        <v>42861</v>
      </c>
      <c r="P16" s="51">
        <f>(WEEKDAY(J14,2)=7)*J14+(O16&gt;0)+O16</f>
        <v>42862</v>
      </c>
      <c r="Q16" s="46"/>
      <c r="R16" s="50">
        <f>(WEEKDAY(R14,2)=1)* R14</f>
        <v>0</v>
      </c>
      <c r="S16" s="50">
        <f>(WEEKDAY(R14,2)=2)*R14+(R16&gt;0)+R16</f>
        <v>0</v>
      </c>
      <c r="T16" s="50">
        <f>(WEEKDAY(R14,2)=3)*R14+(S16&gt;0)+S16</f>
        <v>0</v>
      </c>
      <c r="U16" s="50">
        <f>(WEEKDAY(R14,2)=4)*R14+(T16&gt;0)+T16</f>
        <v>42887</v>
      </c>
      <c r="V16" s="50">
        <f>(WEEKDAY(R14,2)=5)*R14+(U16&gt;0)+U16</f>
        <v>42888</v>
      </c>
      <c r="W16" s="50">
        <f>(WEEKDAY(R14,2)=6)*R14+(V16&gt;0)+V16</f>
        <v>42889</v>
      </c>
      <c r="X16" s="51">
        <f>(WEEKDAY(R14,2)=7)*R14+(W16&gt;0)+W16</f>
        <v>42890</v>
      </c>
      <c r="Y16" s="35"/>
      <c r="AA16" s="52">
        <f t="shared" si="3"/>
        <v>42839</v>
      </c>
      <c r="AB16" s="40" t="s">
        <v>809</v>
      </c>
    </row>
    <row r="17" spans="1:31" x14ac:dyDescent="0.3">
      <c r="A17" s="35"/>
      <c r="B17" s="50">
        <f>H16+1</f>
        <v>42828</v>
      </c>
      <c r="C17" s="50">
        <f>B17+1</f>
        <v>42829</v>
      </c>
      <c r="D17" s="50">
        <f t="shared" ref="D17:H19" si="4">C17+1</f>
        <v>42830</v>
      </c>
      <c r="E17" s="50">
        <f t="shared" si="4"/>
        <v>42831</v>
      </c>
      <c r="F17" s="50">
        <f t="shared" si="4"/>
        <v>42832</v>
      </c>
      <c r="G17" s="50">
        <f t="shared" si="4"/>
        <v>42833</v>
      </c>
      <c r="H17" s="51">
        <f t="shared" si="4"/>
        <v>42834</v>
      </c>
      <c r="I17" s="46"/>
      <c r="J17" s="50">
        <f>P16+1</f>
        <v>42863</v>
      </c>
      <c r="K17" s="50">
        <f>J17+1</f>
        <v>42864</v>
      </c>
      <c r="L17" s="50">
        <f t="shared" ref="L17:P19" si="5">K17+1</f>
        <v>42865</v>
      </c>
      <c r="M17" s="50">
        <f t="shared" si="5"/>
        <v>42866</v>
      </c>
      <c r="N17" s="50">
        <f t="shared" si="5"/>
        <v>42867</v>
      </c>
      <c r="O17" s="50">
        <f t="shared" si="5"/>
        <v>42868</v>
      </c>
      <c r="P17" s="51">
        <f t="shared" si="5"/>
        <v>42869</v>
      </c>
      <c r="Q17" s="46"/>
      <c r="R17" s="50">
        <f>X16+1</f>
        <v>42891</v>
      </c>
      <c r="S17" s="50">
        <f>R17+1</f>
        <v>42892</v>
      </c>
      <c r="T17" s="50">
        <f t="shared" ref="T17:X19" si="6">S17+1</f>
        <v>42893</v>
      </c>
      <c r="U17" s="50">
        <f t="shared" si="6"/>
        <v>42894</v>
      </c>
      <c r="V17" s="50">
        <f t="shared" si="6"/>
        <v>42895</v>
      </c>
      <c r="W17" s="50">
        <f t="shared" si="6"/>
        <v>42896</v>
      </c>
      <c r="X17" s="51">
        <f t="shared" si="6"/>
        <v>42897</v>
      </c>
      <c r="Y17" s="35"/>
      <c r="AA17" s="52">
        <f t="shared" si="3"/>
        <v>42840</v>
      </c>
      <c r="AB17" s="40" t="s">
        <v>851</v>
      </c>
      <c r="AC17" s="55"/>
    </row>
    <row r="18" spans="1:31" x14ac:dyDescent="0.3">
      <c r="A18" s="35"/>
      <c r="B18" s="50">
        <f>H17+1</f>
        <v>42835</v>
      </c>
      <c r="C18" s="50">
        <f>B18+1</f>
        <v>42836</v>
      </c>
      <c r="D18" s="50">
        <f t="shared" si="4"/>
        <v>42837</v>
      </c>
      <c r="E18" s="50">
        <f t="shared" si="4"/>
        <v>42838</v>
      </c>
      <c r="F18" s="50">
        <f t="shared" si="4"/>
        <v>42839</v>
      </c>
      <c r="G18" s="50">
        <f t="shared" si="4"/>
        <v>42840</v>
      </c>
      <c r="H18" s="51">
        <f t="shared" si="4"/>
        <v>42841</v>
      </c>
      <c r="I18" s="46"/>
      <c r="J18" s="50">
        <f>P17+1</f>
        <v>42870</v>
      </c>
      <c r="K18" s="50">
        <f>J18+1</f>
        <v>42871</v>
      </c>
      <c r="L18" s="50">
        <f t="shared" si="5"/>
        <v>42872</v>
      </c>
      <c r="M18" s="50">
        <f t="shared" si="5"/>
        <v>42873</v>
      </c>
      <c r="N18" s="50">
        <f t="shared" si="5"/>
        <v>42874</v>
      </c>
      <c r="O18" s="50">
        <f t="shared" si="5"/>
        <v>42875</v>
      </c>
      <c r="P18" s="51">
        <f t="shared" si="5"/>
        <v>42876</v>
      </c>
      <c r="Q18" s="46"/>
      <c r="R18" s="50">
        <f>X17+1</f>
        <v>42898</v>
      </c>
      <c r="S18" s="50">
        <f>R18+1</f>
        <v>42899</v>
      </c>
      <c r="T18" s="50">
        <f t="shared" si="6"/>
        <v>42900</v>
      </c>
      <c r="U18" s="50">
        <f t="shared" si="6"/>
        <v>42901</v>
      </c>
      <c r="V18" s="50">
        <f t="shared" si="6"/>
        <v>42902</v>
      </c>
      <c r="W18" s="50">
        <f t="shared" si="6"/>
        <v>42903</v>
      </c>
      <c r="X18" s="51">
        <f t="shared" si="6"/>
        <v>42904</v>
      </c>
      <c r="Y18" s="35"/>
      <c r="AA18" s="52">
        <f t="shared" si="3"/>
        <v>42841</v>
      </c>
      <c r="AB18" s="40" t="s">
        <v>810</v>
      </c>
      <c r="AC18" s="55"/>
      <c r="AE18" s="53"/>
    </row>
    <row r="19" spans="1:31" x14ac:dyDescent="0.3">
      <c r="A19" s="35"/>
      <c r="B19" s="50">
        <f>H18+1</f>
        <v>42842</v>
      </c>
      <c r="C19" s="50">
        <f>B19+1</f>
        <v>42843</v>
      </c>
      <c r="D19" s="50">
        <f t="shared" si="4"/>
        <v>42844</v>
      </c>
      <c r="E19" s="50">
        <f t="shared" si="4"/>
        <v>42845</v>
      </c>
      <c r="F19" s="50">
        <f t="shared" si="4"/>
        <v>42846</v>
      </c>
      <c r="G19" s="50">
        <f t="shared" si="4"/>
        <v>42847</v>
      </c>
      <c r="H19" s="51">
        <f t="shared" si="4"/>
        <v>42848</v>
      </c>
      <c r="I19" s="46"/>
      <c r="J19" s="50">
        <f>P18+1</f>
        <v>42877</v>
      </c>
      <c r="K19" s="50">
        <f>J19+1</f>
        <v>42878</v>
      </c>
      <c r="L19" s="50">
        <f t="shared" si="5"/>
        <v>42879</v>
      </c>
      <c r="M19" s="50">
        <f t="shared" si="5"/>
        <v>42880</v>
      </c>
      <c r="N19" s="50">
        <f t="shared" si="5"/>
        <v>42881</v>
      </c>
      <c r="O19" s="50">
        <f t="shared" si="5"/>
        <v>42882</v>
      </c>
      <c r="P19" s="51">
        <f t="shared" si="5"/>
        <v>42883</v>
      </c>
      <c r="Q19" s="46"/>
      <c r="R19" s="50">
        <f>X18+1</f>
        <v>42905</v>
      </c>
      <c r="S19" s="50">
        <f>R19+1</f>
        <v>42906</v>
      </c>
      <c r="T19" s="50">
        <f t="shared" si="6"/>
        <v>42907</v>
      </c>
      <c r="U19" s="50">
        <f t="shared" si="6"/>
        <v>42908</v>
      </c>
      <c r="V19" s="50">
        <f t="shared" si="6"/>
        <v>42909</v>
      </c>
      <c r="W19" s="50">
        <f t="shared" si="6"/>
        <v>42910</v>
      </c>
      <c r="X19" s="51">
        <f t="shared" si="6"/>
        <v>42911</v>
      </c>
      <c r="Y19" s="35"/>
      <c r="AA19" s="52">
        <f t="shared" si="3"/>
        <v>42842</v>
      </c>
      <c r="AB19" s="40" t="s">
        <v>811</v>
      </c>
      <c r="AC19" s="55"/>
    </row>
    <row r="20" spans="1:31" x14ac:dyDescent="0.3">
      <c r="A20" s="35"/>
      <c r="B20" s="50">
        <f>(MONTH(B19+7)=MONTH(B14))*(B19+7)</f>
        <v>42849</v>
      </c>
      <c r="C20" s="50">
        <f>(MONTH(C19+7)=MONTH(B14))*(C19+7)</f>
        <v>42850</v>
      </c>
      <c r="D20" s="50">
        <f>(MONTH(D19+7)=MONTH(B14))*(D19+7)</f>
        <v>42851</v>
      </c>
      <c r="E20" s="50">
        <f>(MONTH(E19+7)=MONTH(B14))*(E19+7)</f>
        <v>42852</v>
      </c>
      <c r="F20" s="50">
        <f>(MONTH(F19+7)=MONTH(B14))*(F19+7)</f>
        <v>42853</v>
      </c>
      <c r="G20" s="50">
        <f>(MONTH(G19+7)=MONTH(B14))*(G19+7)</f>
        <v>42854</v>
      </c>
      <c r="H20" s="51">
        <f>(MONTH(H19+7)=MONTH(B14))*(H19+7)</f>
        <v>42855</v>
      </c>
      <c r="I20" s="46"/>
      <c r="J20" s="50">
        <f>(MONTH(J19+7)=MONTH(J14))*(J19+7)</f>
        <v>42884</v>
      </c>
      <c r="K20" s="50">
        <f>(MONTH(K19+7)=MONTH(J14))*(K19+7)</f>
        <v>42885</v>
      </c>
      <c r="L20" s="50">
        <f>(MONTH(L19+7)=MONTH(J14))*(L19+7)</f>
        <v>42886</v>
      </c>
      <c r="M20" s="50">
        <f>(MONTH(M19+7)=MONTH(J14))*(M19+7)</f>
        <v>0</v>
      </c>
      <c r="N20" s="50">
        <f>(MONTH(N19+7)=MONTH(J14))*(N19+7)</f>
        <v>0</v>
      </c>
      <c r="O20" s="50">
        <f>(MONTH(O19+7)=MONTH(J14))*(O19+7)</f>
        <v>0</v>
      </c>
      <c r="P20" s="51">
        <f>(MONTH(P19+7)=MONTH(J14))*(P19+7)</f>
        <v>0</v>
      </c>
      <c r="Q20" s="46"/>
      <c r="R20" s="50">
        <f>(MONTH(R19+7)=MONTH(R14))*(R19+7)</f>
        <v>42912</v>
      </c>
      <c r="S20" s="50">
        <f>(MONTH(S19+7)=MONTH(R14))*(S19+7)</f>
        <v>42913</v>
      </c>
      <c r="T20" s="50">
        <f>(MONTH(T19+7)=MONTH(R14))*(T19+7)</f>
        <v>42914</v>
      </c>
      <c r="U20" s="50">
        <f>(MONTH(U19+7)=MONTH(R14))*(U19+7)</f>
        <v>42915</v>
      </c>
      <c r="V20" s="50">
        <f>(MONTH(V19+7)=MONTH(R14))*(V19+7)</f>
        <v>42916</v>
      </c>
      <c r="W20" s="50">
        <f>(MONTH(W19+7)=MONTH(R14))*(W19+7)</f>
        <v>0</v>
      </c>
      <c r="X20" s="51">
        <f>(MONTH(X19+7)=MONTH(R14))*(X19+7)</f>
        <v>0</v>
      </c>
      <c r="Y20" s="35"/>
      <c r="AA20" s="141" t="s">
        <v>812</v>
      </c>
      <c r="AB20" s="139" t="s">
        <v>794</v>
      </c>
      <c r="AC20" s="56"/>
      <c r="AD20" s="55"/>
    </row>
    <row r="21" spans="1:31" x14ac:dyDescent="0.3">
      <c r="A21" s="35"/>
      <c r="B21" s="50">
        <f>(MONTH(B19+14)=MONTH(B14))*(B19+14)</f>
        <v>0</v>
      </c>
      <c r="C21" s="50">
        <f>(MONTH(C19+14)=MONTH(B14))*(C19+14)</f>
        <v>0</v>
      </c>
      <c r="D21" s="50">
        <f>(MONTH(D19+14)=MONTH(B14))*(D19+14)</f>
        <v>0</v>
      </c>
      <c r="E21" s="50">
        <f>(MONTH(E19+14)=MONTH(B14))*(E19+14)</f>
        <v>0</v>
      </c>
      <c r="F21" s="50">
        <f>(MONTH(F19+14)=MONTH(B14))*(F19+14)</f>
        <v>0</v>
      </c>
      <c r="G21" s="50">
        <f>(MONTH(G19+14)=MONTH(B14))*(G19+14)</f>
        <v>0</v>
      </c>
      <c r="H21" s="51">
        <f>(MONTH(H19+14)=MONTH(B14))*(H19+14)</f>
        <v>0</v>
      </c>
      <c r="I21" s="46"/>
      <c r="J21" s="50">
        <f>(MONTH(J19+14)=MONTH(J14))*(J19+14)</f>
        <v>0</v>
      </c>
      <c r="K21" s="50">
        <f>(MONTH(K19+14)=MONTH(J14))*(K19+14)</f>
        <v>0</v>
      </c>
      <c r="L21" s="50">
        <f>(MONTH(L19+14)=MONTH(J14))*(L19+14)</f>
        <v>0</v>
      </c>
      <c r="M21" s="50">
        <f>(MONTH(M19+14)=MONTH(J14))*(M19+14)</f>
        <v>0</v>
      </c>
      <c r="N21" s="50">
        <f>(MONTH(N19+14)=MONTH(J14))*(N19+14)</f>
        <v>0</v>
      </c>
      <c r="O21" s="50">
        <f>(MONTH(O19+14)=MONTH(J14))*(O19+14)</f>
        <v>0</v>
      </c>
      <c r="P21" s="51">
        <f>(MONTH(P19+14)=MONTH(J14))*(P19+14)</f>
        <v>0</v>
      </c>
      <c r="Q21" s="46"/>
      <c r="R21" s="50">
        <f>(MONTH(R19+14)=MONTH(R14))*(R19+14)</f>
        <v>0</v>
      </c>
      <c r="S21" s="50">
        <f>(MONTH(S19+14)=MONTH(R14))*(S19+14)</f>
        <v>0</v>
      </c>
      <c r="T21" s="50">
        <f>(MONTH(T19+14)=MONTH(R14))*(T19+14)</f>
        <v>0</v>
      </c>
      <c r="U21" s="50">
        <f>(MONTH(U19+14)=MONTH(R14))*(U19+14)</f>
        <v>0</v>
      </c>
      <c r="V21" s="50">
        <f>(MONTH(V19+14)=MONTH(R14))*(V19+14)</f>
        <v>0</v>
      </c>
      <c r="W21" s="50">
        <f>(MONTH(W19+14)=MONTH(R14))*(W19+14)</f>
        <v>0</v>
      </c>
      <c r="X21" s="51">
        <f>(MONTH(X19+14)=MONTH(R14))*(X19+14)</f>
        <v>0</v>
      </c>
      <c r="Y21" s="35"/>
      <c r="AA21" s="57">
        <f>IFERROR(DOLLAR(("4/"&amp;ANUAL)/7+MOD(19*MOD(ANUAL,19)-7,30)*14%,)*7-58," ")</f>
        <v>42789</v>
      </c>
      <c r="AB21" s="40" t="s">
        <v>813</v>
      </c>
      <c r="AC21" s="55"/>
    </row>
    <row r="22" spans="1:31" x14ac:dyDescent="0.3">
      <c r="A22" s="35"/>
      <c r="B22" s="45"/>
      <c r="C22" s="45"/>
      <c r="D22" s="45"/>
      <c r="E22" s="45"/>
      <c r="F22" s="45"/>
      <c r="G22" s="45"/>
      <c r="H22" s="45"/>
      <c r="I22" s="46"/>
      <c r="J22" s="45"/>
      <c r="K22" s="45"/>
      <c r="L22" s="45"/>
      <c r="M22" s="45"/>
      <c r="N22" s="45"/>
      <c r="O22" s="45"/>
      <c r="P22" s="45"/>
      <c r="Q22" s="46"/>
      <c r="R22" s="45"/>
      <c r="S22" s="45"/>
      <c r="T22" s="45"/>
      <c r="U22" s="45"/>
      <c r="V22" s="45"/>
      <c r="W22" s="45"/>
      <c r="X22" s="45"/>
      <c r="Y22" s="35"/>
      <c r="AA22" s="58">
        <f>IFERROR(DOLLAR(("4/"&amp;ANUAL)/7+MOD(19*MOD(ANUAL,19)-7,30)*14%,)*7-55," ")</f>
        <v>42792</v>
      </c>
      <c r="AB22" s="43" t="s">
        <v>814</v>
      </c>
      <c r="AC22" s="55"/>
    </row>
    <row r="23" spans="1:31" x14ac:dyDescent="0.3">
      <c r="A23" s="35"/>
      <c r="B23" s="237">
        <f>DATE($B$3,7,1)</f>
        <v>42917</v>
      </c>
      <c r="C23" s="238"/>
      <c r="D23" s="238"/>
      <c r="E23" s="238"/>
      <c r="F23" s="238"/>
      <c r="G23" s="238"/>
      <c r="H23" s="238"/>
      <c r="I23" s="42"/>
      <c r="J23" s="237">
        <f>DATE($B$3,8,1)</f>
        <v>42948</v>
      </c>
      <c r="K23" s="238"/>
      <c r="L23" s="238"/>
      <c r="M23" s="238"/>
      <c r="N23" s="238"/>
      <c r="O23" s="238"/>
      <c r="P23" s="238"/>
      <c r="Q23" s="42"/>
      <c r="R23" s="237">
        <f>DATE($B$3,9,1)</f>
        <v>42979</v>
      </c>
      <c r="S23" s="238"/>
      <c r="T23" s="238"/>
      <c r="U23" s="238"/>
      <c r="V23" s="238"/>
      <c r="W23" s="238"/>
      <c r="X23" s="238"/>
      <c r="Y23" s="35"/>
      <c r="AA23" s="58">
        <f>IFERROR(DOLLAR(("4/"&amp;ANUAL)/7+MOD(19*MOD(ANUAL,19)-7,30)*14%,)*7-53," ")</f>
        <v>42794</v>
      </c>
      <c r="AB23" s="40" t="s">
        <v>815</v>
      </c>
      <c r="AC23" s="59"/>
    </row>
    <row r="24" spans="1:31" x14ac:dyDescent="0.3">
      <c r="A24" s="35"/>
      <c r="B24" s="47" t="s">
        <v>787</v>
      </c>
      <c r="C24" s="47" t="s">
        <v>761</v>
      </c>
      <c r="D24" s="47" t="s">
        <v>761</v>
      </c>
      <c r="E24" s="47" t="s">
        <v>788</v>
      </c>
      <c r="F24" s="47" t="s">
        <v>789</v>
      </c>
      <c r="G24" s="47" t="s">
        <v>763</v>
      </c>
      <c r="H24" s="47" t="s">
        <v>786</v>
      </c>
      <c r="I24" s="46"/>
      <c r="J24" s="47" t="s">
        <v>787</v>
      </c>
      <c r="K24" s="47" t="s">
        <v>761</v>
      </c>
      <c r="L24" s="47" t="s">
        <v>761</v>
      </c>
      <c r="M24" s="47" t="s">
        <v>788</v>
      </c>
      <c r="N24" s="47" t="s">
        <v>789</v>
      </c>
      <c r="O24" s="47" t="s">
        <v>763</v>
      </c>
      <c r="P24" s="47" t="s">
        <v>786</v>
      </c>
      <c r="Q24" s="46"/>
      <c r="R24" s="47" t="s">
        <v>787</v>
      </c>
      <c r="S24" s="47" t="s">
        <v>761</v>
      </c>
      <c r="T24" s="47" t="s">
        <v>761</v>
      </c>
      <c r="U24" s="47" t="s">
        <v>788</v>
      </c>
      <c r="V24" s="47" t="s">
        <v>789</v>
      </c>
      <c r="W24" s="47" t="s">
        <v>763</v>
      </c>
      <c r="X24" s="47" t="s">
        <v>786</v>
      </c>
      <c r="Y24" s="35"/>
      <c r="AA24" s="57">
        <f>IFERROR(DOLLAR(("4/"&amp;ANUAL)/7+MOD(19*MOD(ANUAL,19)-7,30)*14%,)*7-52," ")</f>
        <v>42795</v>
      </c>
      <c r="AB24" s="40" t="s">
        <v>816</v>
      </c>
      <c r="AC24" s="55"/>
    </row>
    <row r="25" spans="1:31" x14ac:dyDescent="0.3">
      <c r="A25" s="35"/>
      <c r="B25" s="50">
        <f>(WEEKDAY(B23,2)=1)* B23</f>
        <v>0</v>
      </c>
      <c r="C25" s="50">
        <f>(WEEKDAY(B23,2)=2)*B23+(B25&gt;0)+B25</f>
        <v>0</v>
      </c>
      <c r="D25" s="50">
        <f>(WEEKDAY(B23,2)=3)*B23+(C25&gt;0)+C25</f>
        <v>0</v>
      </c>
      <c r="E25" s="50">
        <f>(WEEKDAY(B23,2)=4)*B23+(D25&gt;0)+D25</f>
        <v>0</v>
      </c>
      <c r="F25" s="50">
        <f>(WEEKDAY(B23,2)=5)*B23+(E25&gt;0)+E25</f>
        <v>0</v>
      </c>
      <c r="G25" s="50">
        <f>(WEEKDAY(B23,2)=6)*B23+(F25&gt;0)+F25</f>
        <v>42917</v>
      </c>
      <c r="H25" s="51">
        <f>(WEEKDAY(B23,2)=7)*B23+(G25&gt;0)+G25</f>
        <v>42918</v>
      </c>
      <c r="I25" s="46"/>
      <c r="J25" s="50">
        <f>(WEEKDAY(J23,2)=1)* J23</f>
        <v>0</v>
      </c>
      <c r="K25" s="50">
        <f>(WEEKDAY(J23,2)=2)*J23+(J25&gt;0)+J25</f>
        <v>42948</v>
      </c>
      <c r="L25" s="50">
        <f>(WEEKDAY(J23,2)=3)*J23+(K25&gt;0)+K25</f>
        <v>42949</v>
      </c>
      <c r="M25" s="50">
        <f>(WEEKDAY(J23,2)=4)*J23+(L25&gt;0)+L25</f>
        <v>42950</v>
      </c>
      <c r="N25" s="50">
        <f>(WEEKDAY(J23,2)=5)*J23+(M25&gt;0)+M25</f>
        <v>42951</v>
      </c>
      <c r="O25" s="50">
        <f>(WEEKDAY(J23,2)=6)*J23+(N25&gt;0)+N25</f>
        <v>42952</v>
      </c>
      <c r="P25" s="51">
        <f>(WEEKDAY(J23,2)=7)*J23+(O25&gt;0)+O25</f>
        <v>42953</v>
      </c>
      <c r="Q25" s="46"/>
      <c r="R25" s="50">
        <f>(WEEKDAY(R23,2)=1)*R23</f>
        <v>0</v>
      </c>
      <c r="S25" s="50">
        <f>(WEEKDAY(R23,2)=2)*R23+(R25&gt;0)+R25</f>
        <v>0</v>
      </c>
      <c r="T25" s="50">
        <f>(WEEKDAY(R23,2)=3)*R23+(S25&gt;0)+S25</f>
        <v>0</v>
      </c>
      <c r="U25" s="50">
        <f>(WEEKDAY(R23,2)=4)*R23+(T25&gt;0)+T25</f>
        <v>0</v>
      </c>
      <c r="V25" s="50">
        <f>(WEEKDAY(R23,2)=5)*R23+(U25&gt;0)+U25</f>
        <v>42979</v>
      </c>
      <c r="W25" s="50">
        <f>(WEEKDAY(R23,2)=6)*R23+(V25&gt;0)+V25</f>
        <v>42980</v>
      </c>
      <c r="X25" s="51">
        <f>(WEEKDAY(R23,2)=7)*R23+(W25&gt;0)+W25</f>
        <v>42981</v>
      </c>
      <c r="Y25" s="35"/>
      <c r="AA25" s="57">
        <f>IFERROR(DOLLAR(("4/"&amp;ANUAL)/7+MOD(19*MOD(ANUAL,19)-7,30)*14%,)*7-50," ")</f>
        <v>42797</v>
      </c>
      <c r="AB25" s="40" t="s">
        <v>817</v>
      </c>
      <c r="AC25" s="55"/>
    </row>
    <row r="26" spans="1:31" x14ac:dyDescent="0.3">
      <c r="A26" s="35"/>
      <c r="B26" s="50">
        <f>H25+1</f>
        <v>42919</v>
      </c>
      <c r="C26" s="50">
        <f>B26+1</f>
        <v>42920</v>
      </c>
      <c r="D26" s="50">
        <f t="shared" ref="D26:H28" si="7">C26+1</f>
        <v>42921</v>
      </c>
      <c r="E26" s="50">
        <f t="shared" si="7"/>
        <v>42922</v>
      </c>
      <c r="F26" s="50">
        <f t="shared" si="7"/>
        <v>42923</v>
      </c>
      <c r="G26" s="50">
        <f t="shared" si="7"/>
        <v>42924</v>
      </c>
      <c r="H26" s="51">
        <f t="shared" si="7"/>
        <v>42925</v>
      </c>
      <c r="I26" s="46"/>
      <c r="J26" s="50">
        <f>P25+1</f>
        <v>42954</v>
      </c>
      <c r="K26" s="50">
        <f>J26+1</f>
        <v>42955</v>
      </c>
      <c r="L26" s="50">
        <f t="shared" ref="L26:P28" si="8">K26+1</f>
        <v>42956</v>
      </c>
      <c r="M26" s="50">
        <f t="shared" si="8"/>
        <v>42957</v>
      </c>
      <c r="N26" s="50">
        <f t="shared" si="8"/>
        <v>42958</v>
      </c>
      <c r="O26" s="50">
        <f t="shared" si="8"/>
        <v>42959</v>
      </c>
      <c r="P26" s="51">
        <f t="shared" si="8"/>
        <v>42960</v>
      </c>
      <c r="Q26" s="46"/>
      <c r="R26" s="50">
        <f>X25+1</f>
        <v>42982</v>
      </c>
      <c r="S26" s="50">
        <f>R26+1</f>
        <v>42983</v>
      </c>
      <c r="T26" s="50">
        <f t="shared" ref="T26:X28" si="9">S26+1</f>
        <v>42984</v>
      </c>
      <c r="U26" s="50">
        <f t="shared" si="9"/>
        <v>42985</v>
      </c>
      <c r="V26" s="50">
        <f t="shared" si="9"/>
        <v>42986</v>
      </c>
      <c r="W26" s="50">
        <f t="shared" si="9"/>
        <v>42987</v>
      </c>
      <c r="X26" s="51">
        <f t="shared" si="9"/>
        <v>42988</v>
      </c>
      <c r="Y26" s="35"/>
      <c r="AA26" s="57">
        <f>IFERROR(DOLLAR(("4/"&amp;ANUAL)/7+MOD(19*MOD(ANUAL,19)-7,30)*14%,)*7-43," ")</f>
        <v>42804</v>
      </c>
      <c r="AB26" s="40" t="s">
        <v>818</v>
      </c>
      <c r="AC26" s="55"/>
    </row>
    <row r="27" spans="1:31" x14ac:dyDescent="0.3">
      <c r="A27" s="35"/>
      <c r="B27" s="50">
        <f>H26+1</f>
        <v>42926</v>
      </c>
      <c r="C27" s="50">
        <f>B27+1</f>
        <v>42927</v>
      </c>
      <c r="D27" s="50">
        <f t="shared" si="7"/>
        <v>42928</v>
      </c>
      <c r="E27" s="50">
        <f t="shared" si="7"/>
        <v>42929</v>
      </c>
      <c r="F27" s="50">
        <f t="shared" si="7"/>
        <v>42930</v>
      </c>
      <c r="G27" s="50">
        <f t="shared" si="7"/>
        <v>42931</v>
      </c>
      <c r="H27" s="51">
        <f t="shared" si="7"/>
        <v>42932</v>
      </c>
      <c r="I27" s="46"/>
      <c r="J27" s="50">
        <f>P26+1</f>
        <v>42961</v>
      </c>
      <c r="K27" s="50">
        <f>J27+1</f>
        <v>42962</v>
      </c>
      <c r="L27" s="50">
        <f t="shared" si="8"/>
        <v>42963</v>
      </c>
      <c r="M27" s="50">
        <f t="shared" si="8"/>
        <v>42964</v>
      </c>
      <c r="N27" s="50">
        <f t="shared" si="8"/>
        <v>42965</v>
      </c>
      <c r="O27" s="50">
        <f t="shared" si="8"/>
        <v>42966</v>
      </c>
      <c r="P27" s="51">
        <f t="shared" si="8"/>
        <v>42967</v>
      </c>
      <c r="Q27" s="46"/>
      <c r="R27" s="50">
        <f>X26+1</f>
        <v>42989</v>
      </c>
      <c r="S27" s="50">
        <f>R27+1</f>
        <v>42990</v>
      </c>
      <c r="T27" s="50">
        <f t="shared" si="9"/>
        <v>42991</v>
      </c>
      <c r="U27" s="50">
        <f t="shared" si="9"/>
        <v>42992</v>
      </c>
      <c r="V27" s="50">
        <f t="shared" si="9"/>
        <v>42993</v>
      </c>
      <c r="W27" s="50">
        <f t="shared" si="9"/>
        <v>42994</v>
      </c>
      <c r="X27" s="51">
        <f t="shared" si="9"/>
        <v>42995</v>
      </c>
      <c r="Y27" s="35"/>
      <c r="AA27" s="57">
        <f>IFERROR(AA26+7, " ")</f>
        <v>42811</v>
      </c>
      <c r="AB27" s="40" t="s">
        <v>819</v>
      </c>
      <c r="AC27" s="299"/>
      <c r="AD27" s="299"/>
    </row>
    <row r="28" spans="1:31" x14ac:dyDescent="0.3">
      <c r="A28" s="35"/>
      <c r="B28" s="50">
        <f>H27+1</f>
        <v>42933</v>
      </c>
      <c r="C28" s="50">
        <f>B28+1</f>
        <v>42934</v>
      </c>
      <c r="D28" s="50">
        <f t="shared" si="7"/>
        <v>42935</v>
      </c>
      <c r="E28" s="50">
        <f t="shared" si="7"/>
        <v>42936</v>
      </c>
      <c r="F28" s="50">
        <f t="shared" si="7"/>
        <v>42937</v>
      </c>
      <c r="G28" s="50">
        <f t="shared" si="7"/>
        <v>42938</v>
      </c>
      <c r="H28" s="51">
        <f t="shared" si="7"/>
        <v>42939</v>
      </c>
      <c r="I28" s="46"/>
      <c r="J28" s="50">
        <f>P27+1</f>
        <v>42968</v>
      </c>
      <c r="K28" s="50">
        <f>J28+1</f>
        <v>42969</v>
      </c>
      <c r="L28" s="50">
        <f t="shared" si="8"/>
        <v>42970</v>
      </c>
      <c r="M28" s="50">
        <f t="shared" si="8"/>
        <v>42971</v>
      </c>
      <c r="N28" s="50">
        <f t="shared" si="8"/>
        <v>42972</v>
      </c>
      <c r="O28" s="50">
        <f t="shared" si="8"/>
        <v>42973</v>
      </c>
      <c r="P28" s="51">
        <f t="shared" si="8"/>
        <v>42974</v>
      </c>
      <c r="Q28" s="46"/>
      <c r="R28" s="50">
        <f>X27+1</f>
        <v>42996</v>
      </c>
      <c r="S28" s="50">
        <f>R28+1</f>
        <v>42997</v>
      </c>
      <c r="T28" s="50">
        <f t="shared" si="9"/>
        <v>42998</v>
      </c>
      <c r="U28" s="50">
        <f t="shared" si="9"/>
        <v>42999</v>
      </c>
      <c r="V28" s="50">
        <f t="shared" si="9"/>
        <v>43000</v>
      </c>
      <c r="W28" s="50">
        <f t="shared" si="9"/>
        <v>43001</v>
      </c>
      <c r="X28" s="51">
        <f t="shared" si="9"/>
        <v>43002</v>
      </c>
      <c r="Y28" s="35"/>
      <c r="AA28" s="57">
        <f>IFERROR(AA27+7," ")</f>
        <v>42818</v>
      </c>
      <c r="AB28" s="40" t="s">
        <v>820</v>
      </c>
    </row>
    <row r="29" spans="1:31" x14ac:dyDescent="0.3">
      <c r="A29" s="35"/>
      <c r="B29" s="50">
        <f>(MONTH(B28+7)=MONTH(B23))*(B28+7)</f>
        <v>42940</v>
      </c>
      <c r="C29" s="50">
        <f>(MONTH(C28+7)=MONTH(B23))*(C28+7)</f>
        <v>42941</v>
      </c>
      <c r="D29" s="50">
        <f>(MONTH(D28+7)=MONTH(B23))*(D28+7)</f>
        <v>42942</v>
      </c>
      <c r="E29" s="50">
        <f>(MONTH(E28+7)=MONTH(B23))*(E28+7)</f>
        <v>42943</v>
      </c>
      <c r="F29" s="50">
        <f>(MONTH(F28+7)=MONTH(B23))*(F28+7)</f>
        <v>42944</v>
      </c>
      <c r="G29" s="50">
        <f>(MONTH(G28+7)=MONTH(B23))*(G28+7)</f>
        <v>42945</v>
      </c>
      <c r="H29" s="51">
        <f>(MONTH(H28+7)=MONTH(B23))*(H28+7)</f>
        <v>42946</v>
      </c>
      <c r="I29" s="46"/>
      <c r="J29" s="50">
        <f>(MONTH(J28+7)=MONTH(J23))*(J28+7)</f>
        <v>42975</v>
      </c>
      <c r="K29" s="50">
        <f>(MONTH(K28+7)=MONTH(J23))*(K28+7)</f>
        <v>42976</v>
      </c>
      <c r="L29" s="50">
        <f>(MONTH(L28+7)=MONTH(J23))*(L28+7)</f>
        <v>42977</v>
      </c>
      <c r="M29" s="50">
        <f>(MONTH(M28+7)=MONTH(J23))*(M28+7)</f>
        <v>42978</v>
      </c>
      <c r="N29" s="50">
        <f>(MONTH(N28+7)=MONTH(J23))*(N28+7)</f>
        <v>0</v>
      </c>
      <c r="O29" s="50">
        <f>(MONTH(O28+7)=MONTH(J23))*(O28+7)</f>
        <v>0</v>
      </c>
      <c r="P29" s="51">
        <f>(MONTH(P28+7)=MONTH(J23))*(P28+7)</f>
        <v>0</v>
      </c>
      <c r="Q29" s="46"/>
      <c r="R29" s="50">
        <f>(MONTH(R28+7)=MONTH(R23))*(R28+7)</f>
        <v>43003</v>
      </c>
      <c r="S29" s="50">
        <f>(MONTH(S28+7)=MONTH(R23))*(S28+7)</f>
        <v>43004</v>
      </c>
      <c r="T29" s="50">
        <f>(MONTH(T28+7)=MONTH(R23))*(T28+7)</f>
        <v>43005</v>
      </c>
      <c r="U29" s="50">
        <f>(MONTH(U28+7)=MONTH(R23))*(U28+7)</f>
        <v>43006</v>
      </c>
      <c r="V29" s="50">
        <f>(MONTH(V28+7)=MONTH(R23))*(V28+7)</f>
        <v>43007</v>
      </c>
      <c r="W29" s="50">
        <f>(MONTH(W28+7)=MONTH(R23))*(W28+7)</f>
        <v>43008</v>
      </c>
      <c r="X29" s="51">
        <f>(MONTH(X28+7)=MONTH(R23))*(X28+7)</f>
        <v>0</v>
      </c>
      <c r="Y29" s="35"/>
      <c r="AA29" s="57">
        <f>IFERROR(DATE(ANUAL,3,19)," ")</f>
        <v>42813</v>
      </c>
      <c r="AB29" s="40" t="s">
        <v>821</v>
      </c>
      <c r="AC29" s="53"/>
    </row>
    <row r="30" spans="1:31" x14ac:dyDescent="0.3">
      <c r="A30" s="35"/>
      <c r="B30" s="50">
        <f>(MONTH(B28+14)=MONTH(B23))*(B28+14)</f>
        <v>42947</v>
      </c>
      <c r="C30" s="50">
        <f>(MONTH(C28+14)=MONTH(B23))*(C28+14)</f>
        <v>0</v>
      </c>
      <c r="D30" s="50">
        <f>(MONTH(D28+14)=MONTH(B23))*(D28+14)</f>
        <v>0</v>
      </c>
      <c r="E30" s="50">
        <f>(MONTH(E28+14)=MONTH(B23))*(E28+14)</f>
        <v>0</v>
      </c>
      <c r="F30" s="50">
        <f>(MONTH(F28+14)=MONTH(B23))*(F28+14)</f>
        <v>0</v>
      </c>
      <c r="G30" s="50">
        <f>(MONTH(G28+14)=MONTH(B23))*(G28+14)</f>
        <v>0</v>
      </c>
      <c r="H30" s="51">
        <f>(MONTH(H28+14)=MONTH(B23))*(H28+14)</f>
        <v>0</v>
      </c>
      <c r="I30" s="46"/>
      <c r="J30" s="50">
        <f>(MONTH(J28+14)=MONTH(J23))*(J28+14)</f>
        <v>0</v>
      </c>
      <c r="K30" s="50">
        <f>(MONTH(K28+14)=MONTH(J23))*(K28+14)</f>
        <v>0</v>
      </c>
      <c r="L30" s="50">
        <f>(MONTH(L28+14)=MONTH(J23))*(L28+14)</f>
        <v>0</v>
      </c>
      <c r="M30" s="50">
        <f>(MONTH(M28+14)=MONTH(J23))*(M28+14)</f>
        <v>0</v>
      </c>
      <c r="N30" s="50">
        <f>(MONTH(N28+14)=MONTH(J23))*(N28+14)</f>
        <v>0</v>
      </c>
      <c r="O30" s="50">
        <f>(MONTH(O28+14)=MONTH(J23))*(O28+14)</f>
        <v>0</v>
      </c>
      <c r="P30" s="51">
        <f>(MONTH(P28+14)=MONTH(J23))*(P28+14)</f>
        <v>0</v>
      </c>
      <c r="Q30" s="46"/>
      <c r="R30" s="50">
        <f>(MONTH(R28+14)=MONTH(R23))*(R28+14)</f>
        <v>0</v>
      </c>
      <c r="S30" s="50">
        <f>(MONTH(S28+14)=MONTH(R23))*(S28+14)</f>
        <v>0</v>
      </c>
      <c r="T30" s="50">
        <f>(MONTH(T28+14)=MONTH(R23))*(T28+14)</f>
        <v>0</v>
      </c>
      <c r="U30" s="50">
        <f>(MONTH(U28+14)=MONTH(R23))*(U28+14)</f>
        <v>0</v>
      </c>
      <c r="V30" s="50">
        <f>(MONTH(V28+14)=MONTH(R23))*(V28+14)</f>
        <v>0</v>
      </c>
      <c r="W30" s="50">
        <f>(MONTH(W28+14)=MONTH(R23))*(W28+14)</f>
        <v>0</v>
      </c>
      <c r="X30" s="51">
        <f>(MONTH(X28+14)=MONTH(R23))*(X28+14)</f>
        <v>0</v>
      </c>
      <c r="Y30" s="35"/>
      <c r="AA30" s="58">
        <f>IFERROR(DOLLAR(("4/"&amp;ANUAL)/7+MOD(19*MOD(ANUAL,19)-7,30)*14%,)*7+33, " ")</f>
        <v>42880</v>
      </c>
      <c r="AB30" s="40" t="s">
        <v>822</v>
      </c>
      <c r="AC30" s="60"/>
      <c r="AD30" s="61"/>
    </row>
    <row r="31" spans="1:31" x14ac:dyDescent="0.3">
      <c r="A31" s="35"/>
      <c r="B31" s="45"/>
      <c r="C31" s="45"/>
      <c r="D31" s="45"/>
      <c r="E31" s="45"/>
      <c r="F31" s="45"/>
      <c r="G31" s="45"/>
      <c r="H31" s="45"/>
      <c r="I31" s="46"/>
      <c r="J31" s="45"/>
      <c r="K31" s="45"/>
      <c r="L31" s="45"/>
      <c r="M31" s="45"/>
      <c r="N31" s="45"/>
      <c r="O31" s="45"/>
      <c r="P31" s="45"/>
      <c r="Q31" s="46"/>
      <c r="R31" s="45"/>
      <c r="S31" s="45"/>
      <c r="T31" s="45"/>
      <c r="U31" s="45"/>
      <c r="V31" s="45"/>
      <c r="W31" s="45"/>
      <c r="X31" s="45"/>
      <c r="Y31" s="35"/>
      <c r="AA31" s="57">
        <f>IFERROR(DOLLAR(("4/"&amp;ANUAL)/7+MOD(19*MOD(ANUAL,19)-7,30)*14%,)*7+43," ")</f>
        <v>42890</v>
      </c>
      <c r="AB31" s="40" t="s">
        <v>823</v>
      </c>
      <c r="AC31" s="55"/>
    </row>
    <row r="32" spans="1:31" x14ac:dyDescent="0.3">
      <c r="A32" s="35"/>
      <c r="B32" s="237">
        <f>DATE($B$3,10,1)</f>
        <v>43009</v>
      </c>
      <c r="C32" s="238"/>
      <c r="D32" s="238"/>
      <c r="E32" s="238"/>
      <c r="F32" s="238"/>
      <c r="G32" s="238"/>
      <c r="H32" s="238"/>
      <c r="I32" s="42"/>
      <c r="J32" s="237">
        <f>DATE($B$3,11,1)</f>
        <v>43040</v>
      </c>
      <c r="K32" s="238"/>
      <c r="L32" s="238"/>
      <c r="M32" s="238"/>
      <c r="N32" s="238"/>
      <c r="O32" s="238"/>
      <c r="P32" s="238"/>
      <c r="Q32" s="42"/>
      <c r="R32" s="237">
        <f>DATE($B$3,12,1)</f>
        <v>43070</v>
      </c>
      <c r="S32" s="238"/>
      <c r="T32" s="238"/>
      <c r="U32" s="238"/>
      <c r="V32" s="238"/>
      <c r="W32" s="238"/>
      <c r="X32" s="238"/>
      <c r="Y32" s="35"/>
      <c r="AA32" s="57">
        <f>IFERROR(DOLLAR(("4/"&amp;ANUAL)/7+MOD(19*MOD(ANUAL,19)-7,30)*14%,)*7+50," ")</f>
        <v>42897</v>
      </c>
      <c r="AB32" s="40" t="s">
        <v>824</v>
      </c>
      <c r="AC32" s="55"/>
    </row>
    <row r="33" spans="1:31" x14ac:dyDescent="0.3">
      <c r="A33" s="35"/>
      <c r="B33" s="47" t="s">
        <v>787</v>
      </c>
      <c r="C33" s="47" t="s">
        <v>761</v>
      </c>
      <c r="D33" s="47" t="s">
        <v>761</v>
      </c>
      <c r="E33" s="47" t="s">
        <v>788</v>
      </c>
      <c r="F33" s="47" t="s">
        <v>789</v>
      </c>
      <c r="G33" s="47" t="s">
        <v>763</v>
      </c>
      <c r="H33" s="47" t="s">
        <v>786</v>
      </c>
      <c r="I33" s="46"/>
      <c r="J33" s="47" t="s">
        <v>787</v>
      </c>
      <c r="K33" s="47" t="s">
        <v>761</v>
      </c>
      <c r="L33" s="47" t="s">
        <v>761</v>
      </c>
      <c r="M33" s="47" t="s">
        <v>788</v>
      </c>
      <c r="N33" s="47" t="s">
        <v>789</v>
      </c>
      <c r="O33" s="47" t="s">
        <v>763</v>
      </c>
      <c r="P33" s="47" t="s">
        <v>786</v>
      </c>
      <c r="Q33" s="46"/>
      <c r="R33" s="47" t="s">
        <v>787</v>
      </c>
      <c r="S33" s="47" t="s">
        <v>761</v>
      </c>
      <c r="T33" s="47" t="s">
        <v>761</v>
      </c>
      <c r="U33" s="47" t="s">
        <v>788</v>
      </c>
      <c r="V33" s="47" t="s">
        <v>789</v>
      </c>
      <c r="W33" s="47" t="s">
        <v>763</v>
      </c>
      <c r="X33" s="47" t="s">
        <v>786</v>
      </c>
      <c r="Y33" s="35"/>
      <c r="AA33" s="58">
        <f>IFERROR(DOLLAR(("4/"&amp;ANUAL)/7+MOD(19*MOD(ANUAL,19)-7,30)*14%,)*7+54," ")</f>
        <v>42901</v>
      </c>
      <c r="AB33" s="40" t="s">
        <v>825</v>
      </c>
      <c r="AC33" s="55"/>
    </row>
    <row r="34" spans="1:31" x14ac:dyDescent="0.3">
      <c r="A34" s="35"/>
      <c r="B34" s="50">
        <f>(WEEKDAY(B32,2)=1)* B32</f>
        <v>0</v>
      </c>
      <c r="C34" s="50">
        <f>(WEEKDAY(B32,2)=2)*B32+(B34&gt;0)+B34</f>
        <v>0</v>
      </c>
      <c r="D34" s="50">
        <f>(WEEKDAY(B32,2)=3)*B32+(C34&gt;0)+C34</f>
        <v>0</v>
      </c>
      <c r="E34" s="50">
        <f>(WEEKDAY(B32,2)=4)*B32+(D34&gt;0)+D34</f>
        <v>0</v>
      </c>
      <c r="F34" s="50">
        <f>(WEEKDAY(B32,2)=5)*B32+(E34&gt;0)+E34</f>
        <v>0</v>
      </c>
      <c r="G34" s="50">
        <f>(WEEKDAY(B32,2)=6)*B32+(F34&gt;0)+F34</f>
        <v>0</v>
      </c>
      <c r="H34" s="51">
        <f>(WEEKDAY(B32,2)=7)*B32+(G34&gt;0)+G34</f>
        <v>43009</v>
      </c>
      <c r="I34" s="46"/>
      <c r="J34" s="50">
        <f>(WEEKDAY(J32,2)=1)* J32</f>
        <v>0</v>
      </c>
      <c r="K34" s="50">
        <f>(WEEKDAY(J32,2)=2)*J32+(J34&gt;0)+J34</f>
        <v>0</v>
      </c>
      <c r="L34" s="50">
        <f>(WEEKDAY(J32,2)=3)*J32+(K34&gt;0)+K34</f>
        <v>43040</v>
      </c>
      <c r="M34" s="50">
        <f>(WEEKDAY(J32,2)=4)*J32+(L34&gt;0)+L34</f>
        <v>43041</v>
      </c>
      <c r="N34" s="50">
        <f>(WEEKDAY(J32,2)=5)*J32+(M34&gt;0)+M34</f>
        <v>43042</v>
      </c>
      <c r="O34" s="50">
        <f>(WEEKDAY(J32,2)=6)*J32+(N34&gt;0)+N34</f>
        <v>43043</v>
      </c>
      <c r="P34" s="51">
        <f>(WEEKDAY(J32,2)=7)*J32+(O34&gt;0)+O34</f>
        <v>43044</v>
      </c>
      <c r="Q34" s="46"/>
      <c r="R34" s="50">
        <f>(WEEKDAY(R32,2)=1)*R32</f>
        <v>0</v>
      </c>
      <c r="S34" s="50">
        <f>(WEEKDAY(R32,2)=2)*R32+(R34&gt;0)+R34</f>
        <v>0</v>
      </c>
      <c r="T34" s="50">
        <f>(WEEKDAY(R32,2)=3)*R32+(S34&gt;0)+S34</f>
        <v>0</v>
      </c>
      <c r="U34" s="50">
        <f>(WEEKDAY(R32,2)=4)*R32+(T34&gt;0)+T34</f>
        <v>0</v>
      </c>
      <c r="V34" s="50">
        <f>(WEEKDAY(R32,2)=5)*R32+(U34&gt;0)+U34</f>
        <v>43070</v>
      </c>
      <c r="W34" s="50">
        <f>(WEEKDAY(R32,2)=6)*R32+(V34&gt;0)+V34</f>
        <v>43071</v>
      </c>
      <c r="X34" s="51">
        <f>(WEEKDAY(R32,2)=7)*R32+(W34&gt;0)+W34</f>
        <v>43072</v>
      </c>
      <c r="Y34" s="35"/>
      <c r="AA34" s="58">
        <f>IFERROR(DATE(ANUAL,7,25)," ")</f>
        <v>42941</v>
      </c>
      <c r="AB34" s="40" t="s">
        <v>826</v>
      </c>
      <c r="AC34" s="55"/>
    </row>
    <row r="35" spans="1:31" x14ac:dyDescent="0.3">
      <c r="A35" s="35"/>
      <c r="B35" s="50">
        <f>H34+1</f>
        <v>43010</v>
      </c>
      <c r="C35" s="50">
        <f>B35+1</f>
        <v>43011</v>
      </c>
      <c r="D35" s="50">
        <f t="shared" ref="D35:H37" si="10">C35+1</f>
        <v>43012</v>
      </c>
      <c r="E35" s="50">
        <f t="shared" si="10"/>
        <v>43013</v>
      </c>
      <c r="F35" s="50">
        <f t="shared" si="10"/>
        <v>43014</v>
      </c>
      <c r="G35" s="50">
        <f t="shared" si="10"/>
        <v>43015</v>
      </c>
      <c r="H35" s="51">
        <f t="shared" si="10"/>
        <v>43016</v>
      </c>
      <c r="I35" s="46"/>
      <c r="J35" s="50">
        <f>P34+1</f>
        <v>43045</v>
      </c>
      <c r="K35" s="50">
        <f>J35+1</f>
        <v>43046</v>
      </c>
      <c r="L35" s="50">
        <f t="shared" ref="L35:P37" si="11">K35+1</f>
        <v>43047</v>
      </c>
      <c r="M35" s="50">
        <f t="shared" si="11"/>
        <v>43048</v>
      </c>
      <c r="N35" s="50">
        <f t="shared" si="11"/>
        <v>43049</v>
      </c>
      <c r="O35" s="50">
        <f t="shared" si="11"/>
        <v>43050</v>
      </c>
      <c r="P35" s="51">
        <f t="shared" si="11"/>
        <v>43051</v>
      </c>
      <c r="Q35" s="46"/>
      <c r="R35" s="50">
        <f>X34+1</f>
        <v>43073</v>
      </c>
      <c r="S35" s="50">
        <f>R35+1</f>
        <v>43074</v>
      </c>
      <c r="T35" s="50">
        <f t="shared" ref="T35:X37" si="12">S35+1</f>
        <v>43075</v>
      </c>
      <c r="U35" s="50">
        <f t="shared" si="12"/>
        <v>43076</v>
      </c>
      <c r="V35" s="50">
        <f t="shared" si="12"/>
        <v>43077</v>
      </c>
      <c r="W35" s="50">
        <f t="shared" si="12"/>
        <v>43078</v>
      </c>
      <c r="X35" s="51">
        <f t="shared" si="12"/>
        <v>43079</v>
      </c>
      <c r="Y35" s="35"/>
      <c r="AA35" s="58">
        <f>IFERROR(DATE(ANUAL,8,15)," ")</f>
        <v>42962</v>
      </c>
      <c r="AB35" s="40" t="s">
        <v>827</v>
      </c>
      <c r="AC35" s="55"/>
    </row>
    <row r="36" spans="1:31" x14ac:dyDescent="0.3">
      <c r="A36" s="35"/>
      <c r="B36" s="50">
        <f>H35+1</f>
        <v>43017</v>
      </c>
      <c r="C36" s="50">
        <f>B36+1</f>
        <v>43018</v>
      </c>
      <c r="D36" s="50">
        <f t="shared" si="10"/>
        <v>43019</v>
      </c>
      <c r="E36" s="50">
        <f t="shared" si="10"/>
        <v>43020</v>
      </c>
      <c r="F36" s="50">
        <f t="shared" si="10"/>
        <v>43021</v>
      </c>
      <c r="G36" s="50">
        <f t="shared" si="10"/>
        <v>43022</v>
      </c>
      <c r="H36" s="51">
        <f t="shared" si="10"/>
        <v>43023</v>
      </c>
      <c r="I36" s="46"/>
      <c r="J36" s="50">
        <f>P35+1</f>
        <v>43052</v>
      </c>
      <c r="K36" s="50">
        <f>J36+1</f>
        <v>43053</v>
      </c>
      <c r="L36" s="50">
        <f t="shared" si="11"/>
        <v>43054</v>
      </c>
      <c r="M36" s="50">
        <f t="shared" si="11"/>
        <v>43055</v>
      </c>
      <c r="N36" s="50">
        <f t="shared" si="11"/>
        <v>43056</v>
      </c>
      <c r="O36" s="50">
        <f t="shared" si="11"/>
        <v>43057</v>
      </c>
      <c r="P36" s="51">
        <f t="shared" si="11"/>
        <v>43058</v>
      </c>
      <c r="Q36" s="46"/>
      <c r="R36" s="50">
        <f>X35+1</f>
        <v>43080</v>
      </c>
      <c r="S36" s="50">
        <f>R36+1</f>
        <v>43081</v>
      </c>
      <c r="T36" s="50">
        <f t="shared" si="12"/>
        <v>43082</v>
      </c>
      <c r="U36" s="50">
        <f t="shared" si="12"/>
        <v>43083</v>
      </c>
      <c r="V36" s="50">
        <f t="shared" si="12"/>
        <v>43084</v>
      </c>
      <c r="W36" s="50">
        <f t="shared" si="12"/>
        <v>43085</v>
      </c>
      <c r="X36" s="51">
        <f t="shared" si="12"/>
        <v>43086</v>
      </c>
      <c r="Y36" s="35"/>
      <c r="AA36" s="58">
        <f>IFERROR(DATE(ANUAL,2,28)," ")</f>
        <v>42794</v>
      </c>
      <c r="AB36" s="40" t="s">
        <v>854</v>
      </c>
      <c r="AC36" s="55"/>
    </row>
    <row r="37" spans="1:31" x14ac:dyDescent="0.3">
      <c r="A37" s="35"/>
      <c r="B37" s="50">
        <f>H36+1</f>
        <v>43024</v>
      </c>
      <c r="C37" s="50">
        <f>B37+1</f>
        <v>43025</v>
      </c>
      <c r="D37" s="50">
        <f t="shared" si="10"/>
        <v>43026</v>
      </c>
      <c r="E37" s="50">
        <f t="shared" si="10"/>
        <v>43027</v>
      </c>
      <c r="F37" s="50">
        <f t="shared" si="10"/>
        <v>43028</v>
      </c>
      <c r="G37" s="50">
        <f t="shared" si="10"/>
        <v>43029</v>
      </c>
      <c r="H37" s="51">
        <f t="shared" si="10"/>
        <v>43030</v>
      </c>
      <c r="I37" s="46"/>
      <c r="J37" s="50">
        <f>P36+1</f>
        <v>43059</v>
      </c>
      <c r="K37" s="50">
        <f>J37+1</f>
        <v>43060</v>
      </c>
      <c r="L37" s="50">
        <f t="shared" si="11"/>
        <v>43061</v>
      </c>
      <c r="M37" s="50">
        <f t="shared" si="11"/>
        <v>43062</v>
      </c>
      <c r="N37" s="50">
        <f t="shared" si="11"/>
        <v>43063</v>
      </c>
      <c r="O37" s="50">
        <f t="shared" si="11"/>
        <v>43064</v>
      </c>
      <c r="P37" s="51">
        <f t="shared" si="11"/>
        <v>43065</v>
      </c>
      <c r="Q37" s="46"/>
      <c r="R37" s="50">
        <f>X36+1</f>
        <v>43087</v>
      </c>
      <c r="S37" s="50">
        <f>R37+1</f>
        <v>43088</v>
      </c>
      <c r="T37" s="50">
        <f t="shared" si="12"/>
        <v>43089</v>
      </c>
      <c r="U37" s="50">
        <f t="shared" si="12"/>
        <v>43090</v>
      </c>
      <c r="V37" s="50">
        <f t="shared" si="12"/>
        <v>43091</v>
      </c>
      <c r="W37" s="50">
        <f t="shared" si="12"/>
        <v>43092</v>
      </c>
      <c r="X37" s="51">
        <f t="shared" si="12"/>
        <v>43093</v>
      </c>
      <c r="Y37" s="35"/>
      <c r="AA37" s="62"/>
      <c r="AB37" s="63"/>
      <c r="AC37" s="55"/>
    </row>
    <row r="38" spans="1:31" x14ac:dyDescent="0.3">
      <c r="A38" s="35"/>
      <c r="B38" s="50">
        <f>(MONTH(B37+7)=MONTH(B32))*(B37+7)</f>
        <v>43031</v>
      </c>
      <c r="C38" s="50">
        <f>(MONTH(C37+7)=MONTH(B32))*(C37+7)</f>
        <v>43032</v>
      </c>
      <c r="D38" s="50">
        <f>(MONTH(D37+7)=MONTH(B32))*(D37+7)</f>
        <v>43033</v>
      </c>
      <c r="E38" s="50">
        <f>(MONTH(E37+7)=MONTH(B32))*(E37+7)</f>
        <v>43034</v>
      </c>
      <c r="F38" s="50">
        <f>(MONTH(F37+7)=MONTH(B32))*(F37+7)</f>
        <v>43035</v>
      </c>
      <c r="G38" s="50">
        <f>(MONTH(G37+7)=MONTH(B32))*(G37+7)</f>
        <v>43036</v>
      </c>
      <c r="H38" s="51">
        <f>(MONTH(H37+7)=MONTH(B32))*(H37+7)</f>
        <v>43037</v>
      </c>
      <c r="I38" s="46"/>
      <c r="J38" s="50">
        <f>(MONTH(J37+7)=MONTH(J32))*(J37+7)</f>
        <v>43066</v>
      </c>
      <c r="K38" s="50">
        <f>(MONTH(K37+7)=MONTH(J32))*(K37+7)</f>
        <v>43067</v>
      </c>
      <c r="L38" s="50">
        <f>(MONTH(L37+7)=MONTH(J32))*(L37+7)</f>
        <v>43068</v>
      </c>
      <c r="M38" s="50">
        <f>(MONTH(M37+7)=MONTH(J32))*(M37+7)</f>
        <v>43069</v>
      </c>
      <c r="N38" s="50">
        <f>(MONTH(N37+7)=MONTH(J32))*(N37+7)</f>
        <v>0</v>
      </c>
      <c r="O38" s="50">
        <f>(MONTH(O37+7)=MONTH(J32))*(O37+7)</f>
        <v>0</v>
      </c>
      <c r="P38" s="51">
        <f>(MONTH(P37+7)=MONTH(J32))*(P37+7)</f>
        <v>0</v>
      </c>
      <c r="Q38" s="46"/>
      <c r="R38" s="50">
        <f>(MONTH(R37+7)=MONTH(R32))*(R37+7)</f>
        <v>43094</v>
      </c>
      <c r="S38" s="50">
        <f>(MONTH(S37+7)=MONTH(R32))*(S37+7)</f>
        <v>43095</v>
      </c>
      <c r="T38" s="50">
        <f>(MONTH(T37+7)=MONTH(R32))*(T37+7)</f>
        <v>43096</v>
      </c>
      <c r="U38" s="50">
        <f>(MONTH(U37+7)=MONTH(R32))*(U37+7)</f>
        <v>43097</v>
      </c>
      <c r="V38" s="50">
        <f>(MONTH(V37+7)=MONTH(R32))*(V37+7)</f>
        <v>43098</v>
      </c>
      <c r="W38" s="50">
        <f>(MONTH(W37+7)=MONTH(R32))*(W37+7)</f>
        <v>43099</v>
      </c>
      <c r="X38" s="51">
        <f>(MONTH(X37+7)=MONTH(R32))*(X37+7)</f>
        <v>43100</v>
      </c>
      <c r="Y38" s="35"/>
      <c r="AA38" s="64"/>
      <c r="AB38" s="40"/>
      <c r="AC38" s="55"/>
    </row>
    <row r="39" spans="1:31" x14ac:dyDescent="0.3">
      <c r="A39" s="35"/>
      <c r="B39" s="50">
        <f>(MONTH(B37+14)=MONTH(B32))*(B37+14)</f>
        <v>43038</v>
      </c>
      <c r="C39" s="50">
        <f>(MONTH(C37+14)=MONTH(B32))*(C37+14)</f>
        <v>43039</v>
      </c>
      <c r="D39" s="50">
        <f>(MONTH(D37+14)=MONTH(B32))*(D37+14)</f>
        <v>0</v>
      </c>
      <c r="E39" s="50">
        <f>(MONTH(E37+14)=MONTH(B32))*(E37+14)</f>
        <v>0</v>
      </c>
      <c r="F39" s="50">
        <f>(MONTH(F37+14)=MONTH(B32))*(F37+14)</f>
        <v>0</v>
      </c>
      <c r="G39" s="50">
        <f>(MONTH(G37+14)=MONTH(B32))*(G37+14)</f>
        <v>0</v>
      </c>
      <c r="H39" s="51">
        <f>(MONTH(H37+14)=MONTH(B32))*(H37+14)</f>
        <v>0</v>
      </c>
      <c r="I39" s="46"/>
      <c r="J39" s="50">
        <f>(MONTH(J37+14)=MONTH(J32))*(J37+14)</f>
        <v>0</v>
      </c>
      <c r="K39" s="50">
        <f>(MONTH(K37+14)=MONTH(J32))*(K37+14)</f>
        <v>0</v>
      </c>
      <c r="L39" s="50">
        <f>(MONTH(L37+14)=MONTH(J32))*(L37+14)</f>
        <v>0</v>
      </c>
      <c r="M39" s="50">
        <f>(MONTH(M37+14)=MONTH(J32))*(M37+14)</f>
        <v>0</v>
      </c>
      <c r="N39" s="50">
        <f>(MONTH(N37+14)=MONTH(J32))*(N37+14)</f>
        <v>0</v>
      </c>
      <c r="O39" s="50">
        <f>(MONTH(O37+14)=MONTH(J32))*(O37+14)</f>
        <v>0</v>
      </c>
      <c r="P39" s="51">
        <f>(MONTH(P37+14)=MONTH(J32))*(P37+14)</f>
        <v>0</v>
      </c>
      <c r="Q39" s="46"/>
      <c r="R39" s="50">
        <f>(MONTH(R37+14)=MONTH(R32))*(R37+14)</f>
        <v>0</v>
      </c>
      <c r="S39" s="50">
        <f>(MONTH(S37+14)=MONTH(R32))*(S37+14)</f>
        <v>0</v>
      </c>
      <c r="T39" s="50">
        <f>(MONTH(T37+14)=MONTH(R32))*(T37+14)</f>
        <v>0</v>
      </c>
      <c r="U39" s="50">
        <f>(MONTH(U37+14)=MONTH(R32))*(U37+14)</f>
        <v>0</v>
      </c>
      <c r="V39" s="50">
        <f>(MONTH(V37+14)=MONTH(R32))*(V37+14)</f>
        <v>0</v>
      </c>
      <c r="W39" s="50">
        <f>(MONTH(W37+14)=MONTH(R32))*(W37+14)</f>
        <v>0</v>
      </c>
      <c r="X39" s="51">
        <f>(MONTH(X37+14)=MONTH(R32))*(X37+14)</f>
        <v>0</v>
      </c>
      <c r="Y39" s="35"/>
      <c r="AA39" s="64"/>
      <c r="AB39" s="40"/>
      <c r="AC39" s="55"/>
    </row>
    <row r="40" spans="1:31" x14ac:dyDescent="0.3">
      <c r="A40" s="65"/>
      <c r="B40" s="45"/>
      <c r="C40" s="45"/>
      <c r="D40" s="45"/>
      <c r="E40" s="45"/>
      <c r="F40" s="45"/>
      <c r="G40" s="45"/>
      <c r="H40" s="45"/>
      <c r="I40" s="66"/>
      <c r="J40" s="45"/>
      <c r="K40" s="45"/>
      <c r="L40" s="45"/>
      <c r="M40" s="45"/>
      <c r="N40" s="45"/>
      <c r="O40" s="45"/>
      <c r="P40" s="45"/>
      <c r="Q40" s="66"/>
      <c r="R40" s="45"/>
      <c r="S40" s="45"/>
      <c r="T40" s="45"/>
      <c r="U40" s="45"/>
      <c r="V40" s="45"/>
      <c r="W40" s="45"/>
      <c r="X40" s="45"/>
      <c r="Y40" s="67"/>
      <c r="AA40" s="64"/>
      <c r="AB40" s="40"/>
      <c r="AC40" s="55"/>
    </row>
    <row r="41" spans="1:31" x14ac:dyDescent="0.3">
      <c r="A41" s="251"/>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3"/>
      <c r="Z41" s="68"/>
      <c r="AA41" s="69"/>
      <c r="AB41" s="70"/>
      <c r="AC41" s="55"/>
      <c r="AD41" s="68"/>
      <c r="AE41" s="68"/>
    </row>
    <row r="42" spans="1:31" x14ac:dyDescent="0.3">
      <c r="M42" s="72"/>
      <c r="N42" s="254" t="s">
        <v>828</v>
      </c>
      <c r="O42" s="255"/>
      <c r="P42" s="255"/>
      <c r="Q42" s="255"/>
      <c r="R42" s="255"/>
      <c r="S42" s="255"/>
      <c r="T42" s="255"/>
      <c r="U42" s="255"/>
      <c r="V42" s="255"/>
      <c r="W42" s="255"/>
      <c r="X42" s="255"/>
      <c r="Y42" s="255"/>
      <c r="AA42" s="33"/>
    </row>
    <row r="43" spans="1:31" ht="16.5" customHeight="1" x14ac:dyDescent="0.3">
      <c r="B43" s="263" t="s">
        <v>829</v>
      </c>
      <c r="C43" s="264"/>
      <c r="D43" s="264"/>
      <c r="E43" s="264"/>
      <c r="F43" s="73"/>
      <c r="G43" s="265" t="s">
        <v>830</v>
      </c>
      <c r="H43" s="266"/>
      <c r="I43" s="266"/>
      <c r="J43" s="266"/>
      <c r="K43" s="74"/>
      <c r="L43" s="74"/>
      <c r="M43" s="75"/>
      <c r="N43" s="267" t="s">
        <v>831</v>
      </c>
      <c r="O43" s="268"/>
      <c r="P43" s="76"/>
      <c r="Q43" s="269" t="s">
        <v>832</v>
      </c>
      <c r="R43" s="270"/>
      <c r="S43" s="76"/>
      <c r="T43" s="76"/>
      <c r="U43" s="271" t="s">
        <v>833</v>
      </c>
      <c r="V43" s="272"/>
      <c r="W43" s="268"/>
      <c r="X43" s="268"/>
      <c r="Y43" s="273"/>
      <c r="Z43" s="71"/>
      <c r="AA43" s="77"/>
    </row>
    <row r="44" spans="1:31" x14ac:dyDescent="0.3">
      <c r="B44" s="274">
        <v>45778</v>
      </c>
      <c r="C44" s="275"/>
      <c r="D44" s="275"/>
      <c r="E44" s="275"/>
      <c r="F44" s="78"/>
      <c r="G44" s="276">
        <v>55076</v>
      </c>
      <c r="H44" s="275"/>
      <c r="I44" s="275"/>
      <c r="J44" s="275"/>
      <c r="K44" s="79"/>
      <c r="L44" s="79"/>
      <c r="M44" s="80"/>
      <c r="N44" s="277">
        <f>DATEDIF(B44,G44,"Y")</f>
        <v>25</v>
      </c>
      <c r="O44" s="278"/>
      <c r="P44" s="81"/>
      <c r="Q44" s="279">
        <f>DATEDIF(B44,G44,"M")</f>
        <v>305</v>
      </c>
      <c r="R44" s="279"/>
      <c r="S44" s="82"/>
      <c r="T44" s="82"/>
      <c r="U44" s="279">
        <f>DATEDIF(B44,G44,"D")</f>
        <v>9298</v>
      </c>
      <c r="V44" s="279"/>
      <c r="W44" s="280"/>
      <c r="X44" s="280"/>
      <c r="Y44" s="281"/>
      <c r="AA44" s="33"/>
    </row>
    <row r="45" spans="1:31" ht="6" customHeight="1" x14ac:dyDescent="0.3">
      <c r="B45" s="83"/>
      <c r="C45" s="84"/>
      <c r="D45" s="84"/>
      <c r="E45" s="84"/>
      <c r="F45" s="78"/>
      <c r="G45" s="85"/>
      <c r="H45" s="84"/>
      <c r="I45" s="84"/>
      <c r="J45" s="84"/>
      <c r="K45" s="84"/>
      <c r="L45" s="84"/>
      <c r="M45" s="78"/>
      <c r="N45" s="282"/>
      <c r="O45" s="283"/>
      <c r="P45" s="283"/>
      <c r="Q45" s="283"/>
      <c r="R45" s="283"/>
      <c r="S45" s="283"/>
      <c r="T45" s="283"/>
      <c r="U45" s="283"/>
      <c r="V45" s="283"/>
      <c r="W45" s="283"/>
      <c r="X45" s="283"/>
      <c r="Y45" s="284"/>
      <c r="AA45" s="33"/>
    </row>
    <row r="46" spans="1:31" x14ac:dyDescent="0.3">
      <c r="B46" s="285" t="s">
        <v>834</v>
      </c>
      <c r="C46" s="286"/>
      <c r="D46" s="286"/>
      <c r="E46" s="286"/>
      <c r="F46" s="286"/>
      <c r="G46" s="286"/>
      <c r="H46" s="286"/>
      <c r="I46" s="286"/>
      <c r="J46" s="286"/>
      <c r="K46" s="286"/>
      <c r="L46" s="287"/>
      <c r="M46" s="86"/>
      <c r="N46" s="288" t="s">
        <v>835</v>
      </c>
      <c r="O46" s="266"/>
      <c r="P46" s="289" t="s">
        <v>836</v>
      </c>
      <c r="Q46" s="270"/>
      <c r="R46" s="290"/>
      <c r="S46" s="82"/>
      <c r="T46" s="82"/>
      <c r="U46" s="291" t="s">
        <v>837</v>
      </c>
      <c r="V46" s="268"/>
      <c r="W46" s="268"/>
      <c r="X46" s="268"/>
      <c r="Y46" s="273"/>
      <c r="AA46" s="33"/>
    </row>
    <row r="47" spans="1:31" x14ac:dyDescent="0.3">
      <c r="B47" s="256" t="str">
        <f>DATEDIF(B44,G44,"Y")&amp;" año"&amp;IF(DATEDIF(B44,G44,"Y")&gt;1,"s", "  ")&amp;IF(DATEDIF(B44,G44,"YM")=0,"","; "&amp;DATEDIF(B44,G44,"YM")&amp;" mes"&amp;IF(DATEDIF(B44,G44,"YM")&gt;1,"es ",""))&amp;IF(DATEDIF(B44,G44,"MD")=0,""," y "&amp;DATEDIF(B44,G44,"MD")&amp;" día"&amp;IF(DATEDIF(B44,G44,"MD")&gt;1,"s",""))</f>
        <v>25 años; 5 meses  y 14 días</v>
      </c>
      <c r="C47" s="257"/>
      <c r="D47" s="257"/>
      <c r="E47" s="257"/>
      <c r="F47" s="257"/>
      <c r="G47" s="257"/>
      <c r="H47" s="257"/>
      <c r="I47" s="257"/>
      <c r="J47" s="257"/>
      <c r="K47" s="257"/>
      <c r="L47" s="258"/>
      <c r="M47" s="87"/>
      <c r="N47" s="256">
        <f>DATEDIF(B44,G44,"Y")</f>
        <v>25</v>
      </c>
      <c r="O47" s="257"/>
      <c r="P47" s="259">
        <f>DATEDIF(B44,G44,"YM")</f>
        <v>5</v>
      </c>
      <c r="Q47" s="260"/>
      <c r="R47" s="261"/>
      <c r="S47" s="87"/>
      <c r="T47" s="87"/>
      <c r="U47" s="262">
        <f>DATEDIF(B44,G44,"MD")</f>
        <v>14</v>
      </c>
      <c r="V47" s="259"/>
      <c r="W47" s="257"/>
      <c r="X47" s="257"/>
      <c r="Y47" s="258"/>
      <c r="Z47" s="71"/>
      <c r="AA47" s="77"/>
      <c r="AC47" s="34"/>
    </row>
  </sheetData>
  <mergeCells count="50">
    <mergeCell ref="N46:O46"/>
    <mergeCell ref="P46:R46"/>
    <mergeCell ref="U46:Y46"/>
    <mergeCell ref="JE4:JI9"/>
    <mergeCell ref="IZ5:JC5"/>
    <mergeCell ref="IZ6:JC6"/>
    <mergeCell ref="IZ7:JC7"/>
    <mergeCell ref="IZ8:JC8"/>
    <mergeCell ref="IZ9:JC9"/>
    <mergeCell ref="IZ4:JD4"/>
    <mergeCell ref="IZ12:JC12"/>
    <mergeCell ref="IZ13:JC13"/>
    <mergeCell ref="IZ14:JC14"/>
    <mergeCell ref="IZ15:JC15"/>
    <mergeCell ref="AC27:AD27"/>
    <mergeCell ref="B47:L47"/>
    <mergeCell ref="N47:O47"/>
    <mergeCell ref="P47:R47"/>
    <mergeCell ref="U47:Y47"/>
    <mergeCell ref="B43:E43"/>
    <mergeCell ref="G43:J43"/>
    <mergeCell ref="N43:O43"/>
    <mergeCell ref="Q43:R43"/>
    <mergeCell ref="U43:Y43"/>
    <mergeCell ref="B44:E44"/>
    <mergeCell ref="G44:J44"/>
    <mergeCell ref="N44:O44"/>
    <mergeCell ref="Q44:R44"/>
    <mergeCell ref="U44:Y44"/>
    <mergeCell ref="N45:Y45"/>
    <mergeCell ref="B46:L46"/>
    <mergeCell ref="B32:H32"/>
    <mergeCell ref="J32:P32"/>
    <mergeCell ref="R32:X32"/>
    <mergeCell ref="A41:Y41"/>
    <mergeCell ref="N42:Y42"/>
    <mergeCell ref="B14:H14"/>
    <mergeCell ref="J14:P14"/>
    <mergeCell ref="R14:X14"/>
    <mergeCell ref="B23:H23"/>
    <mergeCell ref="J23:P23"/>
    <mergeCell ref="R23:X23"/>
    <mergeCell ref="B5:H5"/>
    <mergeCell ref="J5:P5"/>
    <mergeCell ref="R5:X5"/>
    <mergeCell ref="A1:Y1"/>
    <mergeCell ref="B2:D2"/>
    <mergeCell ref="B3:H3"/>
    <mergeCell ref="L3:T3"/>
    <mergeCell ref="B4:H4"/>
  </mergeCells>
  <conditionalFormatting sqref="B2:D2">
    <cfRule type="containsText" dxfId="35" priority="10" stopIfTrue="1" operator="containsText" text="Año bisiesto">
      <formula>NOT(ISERROR(SEARCH("Año bisiesto",B2)))</formula>
    </cfRule>
  </conditionalFormatting>
  <conditionalFormatting sqref="B7:H12 J7:P12 R7:X12 B16:H21 J16:P21 R16:X21 B25:H30 J25:P30 R25:X30 B34:H39 J34:P39 R34:X39">
    <cfRule type="expression" dxfId="34" priority="3" stopIfTrue="1">
      <formula>IF(WEEKDAY(B7)=1,TRUE,FALSE)</formula>
    </cfRule>
    <cfRule type="expression" dxfId="33" priority="4" stopIfTrue="1">
      <formula xml:space="preserve"> AND($AC$2, MATCH(B7, dias_festivos, 0) &gt; 0 )</formula>
    </cfRule>
    <cfRule type="expression" dxfId="32" priority="5" stopIfTrue="1">
      <formula xml:space="preserve"> AND( $AC$3, MATCH(B7, Semana_Santa, 0) &gt; 0 )</formula>
    </cfRule>
    <cfRule type="expression" dxfId="31" priority="6" stopIfTrue="1">
      <formula xml:space="preserve"> AND( $AC$4, MATCH(B7, Otras_fechas, 0) &gt; 0 )</formula>
    </cfRule>
    <cfRule type="cellIs" dxfId="30" priority="7" stopIfTrue="1" operator="equal">
      <formula>0</formula>
    </cfRule>
    <cfRule type="expression" dxfId="29" priority="8" stopIfTrue="1">
      <formula>IF(WEEKDAY(B7)=7,TRUE,FALSE)</formula>
    </cfRule>
    <cfRule type="expression" dxfId="28" priority="9" stopIfTrue="1">
      <formula>IF(WEEKDAY(B7)=1,TRUE,FALSE)</formula>
    </cfRule>
  </conditionalFormatting>
  <conditionalFormatting sqref="AB3:AB9 AB11:AB18 AB21:AB40">
    <cfRule type="expression" dxfId="27" priority="2" stopIfTrue="1">
      <formula>$B$3&lt;1900</formula>
    </cfRule>
  </conditionalFormatting>
  <conditionalFormatting sqref="AA3:AB9 AA11:AB19 AA21:AB41">
    <cfRule type="expression" dxfId="26" priority="1" stopIfTrue="1">
      <formula>$B$3&gt;5000</formula>
    </cfRule>
  </conditionalFormatting>
  <dataValidations disablePrompts="1" count="1">
    <dataValidation type="whole" errorStyle="warning" allowBlank="1" showInputMessage="1" showErrorMessage="1" errorTitle="Introduzca el año correctamente" error="Entre 1900 y 5000_x000a_" sqref="SL3:SR3 ACH3:ACN3 AMD3:AMJ3 AVZ3:AWF3 BFV3:BGB3 BPR3:BPX3 BZN3:BZT3 CJJ3:CJP3 CTF3:CTL3 DDB3:DDH3 DMX3:DND3 DWT3:DWZ3 EGP3:EGV3 EQL3:EQR3 FAH3:FAN3 FKD3:FKJ3 FTZ3:FUF3 GDV3:GEB3 GNR3:GNX3 GXN3:GXT3 HHJ3:HHP3 HRF3:HRL3 IBB3:IBH3 IKX3:ILD3 IUT3:IUZ3 JEP3:JEV3 JOL3:JOR3 JYH3:JYN3 KID3:KIJ3 KRZ3:KSF3 LBV3:LCB3 LLR3:LLX3 LVN3:LVT3 MFJ3:MFP3 MPF3:MPL3 MZB3:MZH3 NIX3:NJD3 NST3:NSZ3 OCP3:OCV3 OML3:OMR3 OWH3:OWN3 PGD3:PGJ3 PPZ3:PQF3 PZV3:QAB3 QJR3:QJX3 QTN3:QTT3 RDJ3:RDP3 RNF3:RNL3 RXB3:RXH3 SGX3:SHD3 SQT3:SQZ3 TAP3:TAV3 TKL3:TKR3 TUH3:TUN3 UED3:UEJ3 UNZ3:UOF3 UXV3:UYB3 VHR3:VHX3 VRN3:VRT3 WBJ3:WBP3 WLF3:WLL3 WVB3:WVH3 SL65539:SR65539 ACH65539:ACN65539 AMD65539:AMJ65539 AVZ65539:AWF65539 BFV65539:BGB65539 BPR65539:BPX65539 BZN65539:BZT65539 CJJ65539:CJP65539 CTF65539:CTL65539 DDB65539:DDH65539 DMX65539:DND65539 DWT65539:DWZ65539 EGP65539:EGV65539 EQL65539:EQR65539 FAH65539:FAN65539 FKD65539:FKJ65539 FTZ65539:FUF65539 GDV65539:GEB65539 GNR65539:GNX65539 GXN65539:GXT65539 HHJ65539:HHP65539 HRF65539:HRL65539 IBB65539:IBH65539 IKX65539:ILD65539 IUT65539:IUZ65539 JEP65539:JEV65539 JOL65539:JOR65539 JYH65539:JYN65539 KID65539:KIJ65539 KRZ65539:KSF65539 LBV65539:LCB65539 LLR65539:LLX65539 LVN65539:LVT65539 MFJ65539:MFP65539 MPF65539:MPL65539 MZB65539:MZH65539 NIX65539:NJD65539 NST65539:NSZ65539 OCP65539:OCV65539 OML65539:OMR65539 OWH65539:OWN65539 PGD65539:PGJ65539 PPZ65539:PQF65539 PZV65539:QAB65539 QJR65539:QJX65539 QTN65539:QTT65539 RDJ65539:RDP65539 RNF65539:RNL65539 RXB65539:RXH65539 SGX65539:SHD65539 SQT65539:SQZ65539 TAP65539:TAV65539 TKL65539:TKR65539 TUH65539:TUN65539 UED65539:UEJ65539 UNZ65539:UOF65539 UXV65539:UYB65539 VHR65539:VHX65539 VRN65539:VRT65539 WBJ65539:WBP65539 WLF65539:WLL65539 WVB65539:WVH65539 SL131075:SR131075 ACH131075:ACN131075 AMD131075:AMJ131075 AVZ131075:AWF131075 BFV131075:BGB131075 BPR131075:BPX131075 BZN131075:BZT131075 CJJ131075:CJP131075 CTF131075:CTL131075 DDB131075:DDH131075 DMX131075:DND131075 DWT131075:DWZ131075 EGP131075:EGV131075 EQL131075:EQR131075 FAH131075:FAN131075 FKD131075:FKJ131075 FTZ131075:FUF131075 GDV131075:GEB131075 GNR131075:GNX131075 GXN131075:GXT131075 HHJ131075:HHP131075 HRF131075:HRL131075 IBB131075:IBH131075 IKX131075:ILD131075 IUT131075:IUZ131075 JEP131075:JEV131075 JOL131075:JOR131075 JYH131075:JYN131075 KID131075:KIJ131075 KRZ131075:KSF131075 LBV131075:LCB131075 LLR131075:LLX131075 LVN131075:LVT131075 MFJ131075:MFP131075 MPF131075:MPL131075 MZB131075:MZH131075 NIX131075:NJD131075 NST131075:NSZ131075 OCP131075:OCV131075 OML131075:OMR131075 OWH131075:OWN131075 PGD131075:PGJ131075 PPZ131075:PQF131075 PZV131075:QAB131075 QJR131075:QJX131075 QTN131075:QTT131075 RDJ131075:RDP131075 RNF131075:RNL131075 RXB131075:RXH131075 SGX131075:SHD131075 SQT131075:SQZ131075 TAP131075:TAV131075 TKL131075:TKR131075 TUH131075:TUN131075 UED131075:UEJ131075 UNZ131075:UOF131075 UXV131075:UYB131075 VHR131075:VHX131075 VRN131075:VRT131075 WBJ131075:WBP131075 WLF131075:WLL131075 WVB131075:WVH131075 SL196611:SR196611 ACH196611:ACN196611 AMD196611:AMJ196611 AVZ196611:AWF196611 BFV196611:BGB196611 BPR196611:BPX196611 BZN196611:BZT196611 CJJ196611:CJP196611 CTF196611:CTL196611 DDB196611:DDH196611 DMX196611:DND196611 DWT196611:DWZ196611 EGP196611:EGV196611 EQL196611:EQR196611 FAH196611:FAN196611 FKD196611:FKJ196611 FTZ196611:FUF196611 GDV196611:GEB196611 GNR196611:GNX196611 GXN196611:GXT196611 HHJ196611:HHP196611 HRF196611:HRL196611 IBB196611:IBH196611 IKX196611:ILD196611 IUT196611:IUZ196611 JEP196611:JEV196611 JOL196611:JOR196611 JYH196611:JYN196611 KID196611:KIJ196611 KRZ196611:KSF196611 LBV196611:LCB196611 LLR196611:LLX196611 LVN196611:LVT196611 MFJ196611:MFP196611 MPF196611:MPL196611 MZB196611:MZH196611 NIX196611:NJD196611 NST196611:NSZ196611 OCP196611:OCV196611 OML196611:OMR196611 OWH196611:OWN196611 PGD196611:PGJ196611 PPZ196611:PQF196611 PZV196611:QAB196611 QJR196611:QJX196611 QTN196611:QTT196611 RDJ196611:RDP196611 RNF196611:RNL196611 RXB196611:RXH196611 SGX196611:SHD196611 SQT196611:SQZ196611 TAP196611:TAV196611 TKL196611:TKR196611 TUH196611:TUN196611 UED196611:UEJ196611 UNZ196611:UOF196611 UXV196611:UYB196611 VHR196611:VHX196611 VRN196611:VRT196611 WBJ196611:WBP196611 WLF196611:WLL196611 WVB196611:WVH196611 SL262147:SR262147 ACH262147:ACN262147 AMD262147:AMJ262147 AVZ262147:AWF262147 BFV262147:BGB262147 BPR262147:BPX262147 BZN262147:BZT262147 CJJ262147:CJP262147 CTF262147:CTL262147 DDB262147:DDH262147 DMX262147:DND262147 DWT262147:DWZ262147 EGP262147:EGV262147 EQL262147:EQR262147 FAH262147:FAN262147 FKD262147:FKJ262147 FTZ262147:FUF262147 GDV262147:GEB262147 GNR262147:GNX262147 GXN262147:GXT262147 HHJ262147:HHP262147 HRF262147:HRL262147 IBB262147:IBH262147 IKX262147:ILD262147 IUT262147:IUZ262147 JEP262147:JEV262147 JOL262147:JOR262147 JYH262147:JYN262147 KID262147:KIJ262147 KRZ262147:KSF262147 LBV262147:LCB262147 LLR262147:LLX262147 LVN262147:LVT262147 MFJ262147:MFP262147 MPF262147:MPL262147 MZB262147:MZH262147 NIX262147:NJD262147 NST262147:NSZ262147 OCP262147:OCV262147 OML262147:OMR262147 OWH262147:OWN262147 PGD262147:PGJ262147 PPZ262147:PQF262147 PZV262147:QAB262147 QJR262147:QJX262147 QTN262147:QTT262147 RDJ262147:RDP262147 RNF262147:RNL262147 RXB262147:RXH262147 SGX262147:SHD262147 SQT262147:SQZ262147 TAP262147:TAV262147 TKL262147:TKR262147 TUH262147:TUN262147 UED262147:UEJ262147 UNZ262147:UOF262147 UXV262147:UYB262147 VHR262147:VHX262147 VRN262147:VRT262147 WBJ262147:WBP262147 WLF262147:WLL262147 WVB262147:WVH262147 SL327683:SR327683 ACH327683:ACN327683 AMD327683:AMJ327683 AVZ327683:AWF327683 BFV327683:BGB327683 BPR327683:BPX327683 BZN327683:BZT327683 CJJ327683:CJP327683 CTF327683:CTL327683 DDB327683:DDH327683 DMX327683:DND327683 DWT327683:DWZ327683 EGP327683:EGV327683 EQL327683:EQR327683 FAH327683:FAN327683 FKD327683:FKJ327683 FTZ327683:FUF327683 GDV327683:GEB327683 GNR327683:GNX327683 GXN327683:GXT327683 HHJ327683:HHP327683 HRF327683:HRL327683 IBB327683:IBH327683 IKX327683:ILD327683 IUT327683:IUZ327683 JEP327683:JEV327683 JOL327683:JOR327683 JYH327683:JYN327683 KID327683:KIJ327683 KRZ327683:KSF327683 LBV327683:LCB327683 LLR327683:LLX327683 LVN327683:LVT327683 MFJ327683:MFP327683 MPF327683:MPL327683 MZB327683:MZH327683 NIX327683:NJD327683 NST327683:NSZ327683 OCP327683:OCV327683 OML327683:OMR327683 OWH327683:OWN327683 PGD327683:PGJ327683 PPZ327683:PQF327683 PZV327683:QAB327683 QJR327683:QJX327683 QTN327683:QTT327683 RDJ327683:RDP327683 RNF327683:RNL327683 RXB327683:RXH327683 SGX327683:SHD327683 SQT327683:SQZ327683 TAP327683:TAV327683 TKL327683:TKR327683 TUH327683:TUN327683 UED327683:UEJ327683 UNZ327683:UOF327683 UXV327683:UYB327683 VHR327683:VHX327683 VRN327683:VRT327683 WBJ327683:WBP327683 WLF327683:WLL327683 WVB327683:WVH327683 SL393219:SR393219 ACH393219:ACN393219 AMD393219:AMJ393219 AVZ393219:AWF393219 BFV393219:BGB393219 BPR393219:BPX393219 BZN393219:BZT393219 CJJ393219:CJP393219 CTF393219:CTL393219 DDB393219:DDH393219 DMX393219:DND393219 DWT393219:DWZ393219 EGP393219:EGV393219 EQL393219:EQR393219 FAH393219:FAN393219 FKD393219:FKJ393219 FTZ393219:FUF393219 GDV393219:GEB393219 GNR393219:GNX393219 GXN393219:GXT393219 HHJ393219:HHP393219 HRF393219:HRL393219 IBB393219:IBH393219 IKX393219:ILD393219 IUT393219:IUZ393219 JEP393219:JEV393219 JOL393219:JOR393219 JYH393219:JYN393219 KID393219:KIJ393219 KRZ393219:KSF393219 LBV393219:LCB393219 LLR393219:LLX393219 LVN393219:LVT393219 MFJ393219:MFP393219 MPF393219:MPL393219 MZB393219:MZH393219 NIX393219:NJD393219 NST393219:NSZ393219 OCP393219:OCV393219 OML393219:OMR393219 OWH393219:OWN393219 PGD393219:PGJ393219 PPZ393219:PQF393219 PZV393219:QAB393219 QJR393219:QJX393219 QTN393219:QTT393219 RDJ393219:RDP393219 RNF393219:RNL393219 RXB393219:RXH393219 SGX393219:SHD393219 SQT393219:SQZ393219 TAP393219:TAV393219 TKL393219:TKR393219 TUH393219:TUN393219 UED393219:UEJ393219 UNZ393219:UOF393219 UXV393219:UYB393219 VHR393219:VHX393219 VRN393219:VRT393219 WBJ393219:WBP393219 WLF393219:WLL393219 WVB393219:WVH393219 SL458755:SR458755 ACH458755:ACN458755 AMD458755:AMJ458755 AVZ458755:AWF458755 BFV458755:BGB458755 BPR458755:BPX458755 BZN458755:BZT458755 CJJ458755:CJP458755 CTF458755:CTL458755 DDB458755:DDH458755 DMX458755:DND458755 DWT458755:DWZ458755 EGP458755:EGV458755 EQL458755:EQR458755 FAH458755:FAN458755 FKD458755:FKJ458755 FTZ458755:FUF458755 GDV458755:GEB458755 GNR458755:GNX458755 GXN458755:GXT458755 HHJ458755:HHP458755 HRF458755:HRL458755 IBB458755:IBH458755 IKX458755:ILD458755 IUT458755:IUZ458755 JEP458755:JEV458755 JOL458755:JOR458755 JYH458755:JYN458755 KID458755:KIJ458755 KRZ458755:KSF458755 LBV458755:LCB458755 LLR458755:LLX458755 LVN458755:LVT458755 MFJ458755:MFP458755 MPF458755:MPL458755 MZB458755:MZH458755 NIX458755:NJD458755 NST458755:NSZ458755 OCP458755:OCV458755 OML458755:OMR458755 OWH458755:OWN458755 PGD458755:PGJ458755 PPZ458755:PQF458755 PZV458755:QAB458755 QJR458755:QJX458755 QTN458755:QTT458755 RDJ458755:RDP458755 RNF458755:RNL458755 RXB458755:RXH458755 SGX458755:SHD458755 SQT458755:SQZ458755 TAP458755:TAV458755 TKL458755:TKR458755 TUH458755:TUN458755 UED458755:UEJ458755 UNZ458755:UOF458755 UXV458755:UYB458755 VHR458755:VHX458755 VRN458755:VRT458755 WBJ458755:WBP458755 WLF458755:WLL458755 WVB458755:WVH458755 SL524291:SR524291 ACH524291:ACN524291 AMD524291:AMJ524291 AVZ524291:AWF524291 BFV524291:BGB524291 BPR524291:BPX524291 BZN524291:BZT524291 CJJ524291:CJP524291 CTF524291:CTL524291 DDB524291:DDH524291 DMX524291:DND524291 DWT524291:DWZ524291 EGP524291:EGV524291 EQL524291:EQR524291 FAH524291:FAN524291 FKD524291:FKJ524291 FTZ524291:FUF524291 GDV524291:GEB524291 GNR524291:GNX524291 GXN524291:GXT524291 HHJ524291:HHP524291 HRF524291:HRL524291 IBB524291:IBH524291 IKX524291:ILD524291 IUT524291:IUZ524291 JEP524291:JEV524291 JOL524291:JOR524291 JYH524291:JYN524291 KID524291:KIJ524291 KRZ524291:KSF524291 LBV524291:LCB524291 LLR524291:LLX524291 LVN524291:LVT524291 MFJ524291:MFP524291 MPF524291:MPL524291 MZB524291:MZH524291 NIX524291:NJD524291 NST524291:NSZ524291 OCP524291:OCV524291 OML524291:OMR524291 OWH524291:OWN524291 PGD524291:PGJ524291 PPZ524291:PQF524291 PZV524291:QAB524291 QJR524291:QJX524291 QTN524291:QTT524291 RDJ524291:RDP524291 RNF524291:RNL524291 RXB524291:RXH524291 SGX524291:SHD524291 SQT524291:SQZ524291 TAP524291:TAV524291 TKL524291:TKR524291 TUH524291:TUN524291 UED524291:UEJ524291 UNZ524291:UOF524291 UXV524291:UYB524291 VHR524291:VHX524291 VRN524291:VRT524291 WBJ524291:WBP524291 WLF524291:WLL524291 WVB524291:WVH524291 SL589827:SR589827 ACH589827:ACN589827 AMD589827:AMJ589827 AVZ589827:AWF589827 BFV589827:BGB589827 BPR589827:BPX589827 BZN589827:BZT589827 CJJ589827:CJP589827 CTF589827:CTL589827 DDB589827:DDH589827 DMX589827:DND589827 DWT589827:DWZ589827 EGP589827:EGV589827 EQL589827:EQR589827 FAH589827:FAN589827 FKD589827:FKJ589827 FTZ589827:FUF589827 GDV589827:GEB589827 GNR589827:GNX589827 GXN589827:GXT589827 HHJ589827:HHP589827 HRF589827:HRL589827 IBB589827:IBH589827 IKX589827:ILD589827 IUT589827:IUZ589827 JEP589827:JEV589827 JOL589827:JOR589827 JYH589827:JYN589827 KID589827:KIJ589827 KRZ589827:KSF589827 LBV589827:LCB589827 LLR589827:LLX589827 LVN589827:LVT589827 MFJ589827:MFP589827 MPF589827:MPL589827 MZB589827:MZH589827 NIX589827:NJD589827 NST589827:NSZ589827 OCP589827:OCV589827 OML589827:OMR589827 OWH589827:OWN589827 PGD589827:PGJ589827 PPZ589827:PQF589827 PZV589827:QAB589827 QJR589827:QJX589827 QTN589827:QTT589827 RDJ589827:RDP589827 RNF589827:RNL589827 RXB589827:RXH589827 SGX589827:SHD589827 SQT589827:SQZ589827 TAP589827:TAV589827 TKL589827:TKR589827 TUH589827:TUN589827 UED589827:UEJ589827 UNZ589827:UOF589827 UXV589827:UYB589827 VHR589827:VHX589827 VRN589827:VRT589827 WBJ589827:WBP589827 WLF589827:WLL589827 WVB589827:WVH589827 SL655363:SR655363 ACH655363:ACN655363 AMD655363:AMJ655363 AVZ655363:AWF655363 BFV655363:BGB655363 BPR655363:BPX655363 BZN655363:BZT655363 CJJ655363:CJP655363 CTF655363:CTL655363 DDB655363:DDH655363 DMX655363:DND655363 DWT655363:DWZ655363 EGP655363:EGV655363 EQL655363:EQR655363 FAH655363:FAN655363 FKD655363:FKJ655363 FTZ655363:FUF655363 GDV655363:GEB655363 GNR655363:GNX655363 GXN655363:GXT655363 HHJ655363:HHP655363 HRF655363:HRL655363 IBB655363:IBH655363 IKX655363:ILD655363 IUT655363:IUZ655363 JEP655363:JEV655363 JOL655363:JOR655363 JYH655363:JYN655363 KID655363:KIJ655363 KRZ655363:KSF655363 LBV655363:LCB655363 LLR655363:LLX655363 LVN655363:LVT655363 MFJ655363:MFP655363 MPF655363:MPL655363 MZB655363:MZH655363 NIX655363:NJD655363 NST655363:NSZ655363 OCP655363:OCV655363 OML655363:OMR655363 OWH655363:OWN655363 PGD655363:PGJ655363 PPZ655363:PQF655363 PZV655363:QAB655363 QJR655363:QJX655363 QTN655363:QTT655363 RDJ655363:RDP655363 RNF655363:RNL655363 RXB655363:RXH655363 SGX655363:SHD655363 SQT655363:SQZ655363 TAP655363:TAV655363 TKL655363:TKR655363 TUH655363:TUN655363 UED655363:UEJ655363 UNZ655363:UOF655363 UXV655363:UYB655363 VHR655363:VHX655363 VRN655363:VRT655363 WBJ655363:WBP655363 WLF655363:WLL655363 WVB655363:WVH655363 SL720899:SR720899 ACH720899:ACN720899 AMD720899:AMJ720899 AVZ720899:AWF720899 BFV720899:BGB720899 BPR720899:BPX720899 BZN720899:BZT720899 CJJ720899:CJP720899 CTF720899:CTL720899 DDB720899:DDH720899 DMX720899:DND720899 DWT720899:DWZ720899 EGP720899:EGV720899 EQL720899:EQR720899 FAH720899:FAN720899 FKD720899:FKJ720899 FTZ720899:FUF720899 GDV720899:GEB720899 GNR720899:GNX720899 GXN720899:GXT720899 HHJ720899:HHP720899 HRF720899:HRL720899 IBB720899:IBH720899 IKX720899:ILD720899 IUT720899:IUZ720899 JEP720899:JEV720899 JOL720899:JOR720899 JYH720899:JYN720899 KID720899:KIJ720899 KRZ720899:KSF720899 LBV720899:LCB720899 LLR720899:LLX720899 LVN720899:LVT720899 MFJ720899:MFP720899 MPF720899:MPL720899 MZB720899:MZH720899 NIX720899:NJD720899 NST720899:NSZ720899 OCP720899:OCV720899 OML720899:OMR720899 OWH720899:OWN720899 PGD720899:PGJ720899 PPZ720899:PQF720899 PZV720899:QAB720899 QJR720899:QJX720899 QTN720899:QTT720899 RDJ720899:RDP720899 RNF720899:RNL720899 RXB720899:RXH720899 SGX720899:SHD720899 SQT720899:SQZ720899 TAP720899:TAV720899 TKL720899:TKR720899 TUH720899:TUN720899 UED720899:UEJ720899 UNZ720899:UOF720899 UXV720899:UYB720899 VHR720899:VHX720899 VRN720899:VRT720899 WBJ720899:WBP720899 WLF720899:WLL720899 WVB720899:WVH720899 SL786435:SR786435 ACH786435:ACN786435 AMD786435:AMJ786435 AVZ786435:AWF786435 BFV786435:BGB786435 BPR786435:BPX786435 BZN786435:BZT786435 CJJ786435:CJP786435 CTF786435:CTL786435 DDB786435:DDH786435 DMX786435:DND786435 DWT786435:DWZ786435 EGP786435:EGV786435 EQL786435:EQR786435 FAH786435:FAN786435 FKD786435:FKJ786435 FTZ786435:FUF786435 GDV786435:GEB786435 GNR786435:GNX786435 GXN786435:GXT786435 HHJ786435:HHP786435 HRF786435:HRL786435 IBB786435:IBH786435 IKX786435:ILD786435 IUT786435:IUZ786435 JEP786435:JEV786435 JOL786435:JOR786435 JYH786435:JYN786435 KID786435:KIJ786435 KRZ786435:KSF786435 LBV786435:LCB786435 LLR786435:LLX786435 LVN786435:LVT786435 MFJ786435:MFP786435 MPF786435:MPL786435 MZB786435:MZH786435 NIX786435:NJD786435 NST786435:NSZ786435 OCP786435:OCV786435 OML786435:OMR786435 OWH786435:OWN786435 PGD786435:PGJ786435 PPZ786435:PQF786435 PZV786435:QAB786435 QJR786435:QJX786435 QTN786435:QTT786435 RDJ786435:RDP786435 RNF786435:RNL786435 RXB786435:RXH786435 SGX786435:SHD786435 SQT786435:SQZ786435 TAP786435:TAV786435 TKL786435:TKR786435 TUH786435:TUN786435 UED786435:UEJ786435 UNZ786435:UOF786435 UXV786435:UYB786435 VHR786435:VHX786435 VRN786435:VRT786435 WBJ786435:WBP786435 WLF786435:WLL786435 WVB786435:WVH786435 SL851971:SR851971 ACH851971:ACN851971 AMD851971:AMJ851971 AVZ851971:AWF851971 BFV851971:BGB851971 BPR851971:BPX851971 BZN851971:BZT851971 CJJ851971:CJP851971 CTF851971:CTL851971 DDB851971:DDH851971 DMX851971:DND851971 DWT851971:DWZ851971 EGP851971:EGV851971 EQL851971:EQR851971 FAH851971:FAN851971 FKD851971:FKJ851971 FTZ851971:FUF851971 GDV851971:GEB851971 GNR851971:GNX851971 GXN851971:GXT851971 HHJ851971:HHP851971 HRF851971:HRL851971 IBB851971:IBH851971 IKX851971:ILD851971 IUT851971:IUZ851971 JEP851971:JEV851971 JOL851971:JOR851971 JYH851971:JYN851971 KID851971:KIJ851971 KRZ851971:KSF851971 LBV851971:LCB851971 LLR851971:LLX851971 LVN851971:LVT851971 MFJ851971:MFP851971 MPF851971:MPL851971 MZB851971:MZH851971 NIX851971:NJD851971 NST851971:NSZ851971 OCP851971:OCV851971 OML851971:OMR851971 OWH851971:OWN851971 PGD851971:PGJ851971 PPZ851971:PQF851971 PZV851971:QAB851971 QJR851971:QJX851971 QTN851971:QTT851971 RDJ851971:RDP851971 RNF851971:RNL851971 RXB851971:RXH851971 SGX851971:SHD851971 SQT851971:SQZ851971 TAP851971:TAV851971 TKL851971:TKR851971 TUH851971:TUN851971 UED851971:UEJ851971 UNZ851971:UOF851971 UXV851971:UYB851971 VHR851971:VHX851971 VRN851971:VRT851971 WBJ851971:WBP851971 WLF851971:WLL851971 WVB851971:WVH851971 SL917507:SR917507 ACH917507:ACN917507 AMD917507:AMJ917507 AVZ917507:AWF917507 BFV917507:BGB917507 BPR917507:BPX917507 BZN917507:BZT917507 CJJ917507:CJP917507 CTF917507:CTL917507 DDB917507:DDH917507 DMX917507:DND917507 DWT917507:DWZ917507 EGP917507:EGV917507 EQL917507:EQR917507 FAH917507:FAN917507 FKD917507:FKJ917507 FTZ917507:FUF917507 GDV917507:GEB917507 GNR917507:GNX917507 GXN917507:GXT917507 HHJ917507:HHP917507 HRF917507:HRL917507 IBB917507:IBH917507 IKX917507:ILD917507 IUT917507:IUZ917507 JEP917507:JEV917507 JOL917507:JOR917507 JYH917507:JYN917507 KID917507:KIJ917507 KRZ917507:KSF917507 LBV917507:LCB917507 LLR917507:LLX917507 LVN917507:LVT917507 MFJ917507:MFP917507 MPF917507:MPL917507 MZB917507:MZH917507 NIX917507:NJD917507 NST917507:NSZ917507 OCP917507:OCV917507 OML917507:OMR917507 OWH917507:OWN917507 PGD917507:PGJ917507 PPZ917507:PQF917507 PZV917507:QAB917507 QJR917507:QJX917507 QTN917507:QTT917507 RDJ917507:RDP917507 RNF917507:RNL917507 RXB917507:RXH917507 SGX917507:SHD917507 SQT917507:SQZ917507 TAP917507:TAV917507 TKL917507:TKR917507 TUH917507:TUN917507 UED917507:UEJ917507 UNZ917507:UOF917507 UXV917507:UYB917507 VHR917507:VHX917507 VRN917507:VRT917507 WBJ917507:WBP917507 WLF917507:WLL917507 WVB917507:WVH917507 SL983043:SR983043 ACH983043:ACN983043 AMD983043:AMJ983043 AVZ983043:AWF983043 BFV983043:BGB983043 BPR983043:BPX983043 BZN983043:BZT983043 CJJ983043:CJP983043 CTF983043:CTL983043 DDB983043:DDH983043 DMX983043:DND983043 DWT983043:DWZ983043 EGP983043:EGV983043 EQL983043:EQR983043 FAH983043:FAN983043 FKD983043:FKJ983043 FTZ983043:FUF983043 GDV983043:GEB983043 GNR983043:GNX983043 GXN983043:GXT983043 HHJ983043:HHP983043 HRF983043:HRL983043 IBB983043:IBH983043 IKX983043:ILD983043 IUT983043:IUZ983043 JEP983043:JEV983043 JOL983043:JOR983043 JYH983043:JYN983043 KID983043:KIJ983043 KRZ983043:KSF983043 LBV983043:LCB983043 LLR983043:LLX983043 LVN983043:LVT983043 MFJ983043:MFP983043 MPF983043:MPL983043 MZB983043:MZH983043 NIX983043:NJD983043 NST983043:NSZ983043 OCP983043:OCV983043 OML983043:OMR983043 OWH983043:OWN983043 PGD983043:PGJ983043 PPZ983043:PQF983043 PZV983043:QAB983043 QJR983043:QJX983043 QTN983043:QTT983043 RDJ983043:RDP983043 RNF983043:RNL983043 RXB983043:RXH983043 SGX983043:SHD983043 SQT983043:SQZ983043 TAP983043:TAV983043 TKL983043:TKR983043 TUH983043:TUN983043 UED983043:UEJ983043 UNZ983043:UOF983043 UXV983043:UYB983043 VHR983043:VHX983043 VRN983043:VRT983043 WBJ983043:WBP983043 WLF983043:WLL983043 WVB983043:WVH983043 IX983043 B983043:H983043 IX917507 B917507:H917507 IX851971 B851971:H851971 IX786435 B786435:H786435 IX720899 B720899:H720899 IX655363 B655363:H655363 IX589827 B589827:H589827 IX524291 B524291:H524291 IX458755 B458755:H458755 IX393219 B393219:H393219 IX327683 B327683:H327683 IX262147 B262147:H262147 IX196611 B196611:H196611 IX131075 B131075:H131075 IX65539 B65539:H65539 IX3 B3:H3">
      <formula1>1900</formula1>
      <formula2>5000</formula2>
    </dataValidation>
  </dataValidations>
  <pageMargins left="0.19685039370078741" right="0.11811023622047245" top="0.74803149606299213" bottom="0.27559055118110237" header="0.31496062992125984"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print="0" autoFill="0" autoLine="0" autoPict="0" altText="Fechas comemorativas">
                <anchor moveWithCells="1">
                  <from>
                    <xdr:col>26</xdr:col>
                    <xdr:colOff>47625</xdr:colOff>
                    <xdr:row>1</xdr:row>
                    <xdr:rowOff>28575</xdr:rowOff>
                  </from>
                  <to>
                    <xdr:col>26</xdr:col>
                    <xdr:colOff>247650</xdr:colOff>
                    <xdr:row>1</xdr:row>
                    <xdr:rowOff>209550</xdr:rowOff>
                  </to>
                </anchor>
              </controlPr>
            </control>
          </mc:Choice>
        </mc:AlternateContent>
        <mc:AlternateContent xmlns:mc="http://schemas.openxmlformats.org/markup-compatibility/2006">
          <mc:Choice Requires="x14">
            <control shapeId="10242" r:id="rId5" name="Check Box 2">
              <controlPr defaultSize="0" print="0" autoFill="0" autoLine="0" autoPict="0" altText="Fechas comemorativas">
                <anchor moveWithCells="1">
                  <from>
                    <xdr:col>26</xdr:col>
                    <xdr:colOff>47625</xdr:colOff>
                    <xdr:row>9</xdr:row>
                    <xdr:rowOff>28575</xdr:rowOff>
                  </from>
                  <to>
                    <xdr:col>26</xdr:col>
                    <xdr:colOff>247650</xdr:colOff>
                    <xdr:row>10</xdr:row>
                    <xdr:rowOff>0</xdr:rowOff>
                  </to>
                </anchor>
              </controlPr>
            </control>
          </mc:Choice>
        </mc:AlternateContent>
        <mc:AlternateContent xmlns:mc="http://schemas.openxmlformats.org/markup-compatibility/2006">
          <mc:Choice Requires="x14">
            <control shapeId="10243" r:id="rId6" name="Check Box 3">
              <controlPr defaultSize="0" print="0" autoFill="0" autoLine="0" autoPict="0" altText="Fechas comemorativas">
                <anchor moveWithCells="1">
                  <from>
                    <xdr:col>26</xdr:col>
                    <xdr:colOff>47625</xdr:colOff>
                    <xdr:row>19</xdr:row>
                    <xdr:rowOff>28575</xdr:rowOff>
                  </from>
                  <to>
                    <xdr:col>26</xdr:col>
                    <xdr:colOff>247650</xdr:colOff>
                    <xdr:row>20</xdr:row>
                    <xdr:rowOff>0</xdr:rowOff>
                  </to>
                </anchor>
              </controlPr>
            </control>
          </mc:Choice>
        </mc:AlternateContent>
        <mc:AlternateContent xmlns:mc="http://schemas.openxmlformats.org/markup-compatibility/2006">
          <mc:Choice Requires="x14">
            <control shapeId="10244" r:id="rId7" name="Scroll Bar 4">
              <controlPr defaultSize="0" autoPict="0" altText="Excel Gratis.com_x000a_">
                <anchor moveWithCells="1">
                  <from>
                    <xdr:col>20</xdr:col>
                    <xdr:colOff>9525</xdr:colOff>
                    <xdr:row>2</xdr:row>
                    <xdr:rowOff>0</xdr:rowOff>
                  </from>
                  <to>
                    <xdr:col>24</xdr:col>
                    <xdr:colOff>0</xdr:colOff>
                    <xdr:row>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whole" errorStyle="information" operator="equal" allowBlank="1">
          <x14:formula1>
            <xm:f>15500</xm:f>
          </x14:formula1>
          <xm:sqref>JP7:JP9 TL7:TL9 ADH7:ADH9 AND7:AND9 AWZ7:AWZ9 BGV7:BGV9 BQR7:BQR9 CAN7:CAN9 CKJ7:CKJ9 CUF7:CUF9 DEB7:DEB9 DNX7:DNX9 DXT7:DXT9 EHP7:EHP9 ERL7:ERL9 FBH7:FBH9 FLD7:FLD9 FUZ7:FUZ9 GEV7:GEV9 GOR7:GOR9 GYN7:GYN9 HIJ7:HIJ9 HSF7:HSF9 ICB7:ICB9 ILX7:ILX9 IVT7:IVT9 JFP7:JFP9 JPL7:JPL9 JZH7:JZH9 KJD7:KJD9 KSZ7:KSZ9 LCV7:LCV9 LMR7:LMR9 LWN7:LWN9 MGJ7:MGJ9 MQF7:MQF9 NAB7:NAB9 NJX7:NJX9 NTT7:NTT9 ODP7:ODP9 ONL7:ONL9 OXH7:OXH9 PHD7:PHD9 PQZ7:PQZ9 QAV7:QAV9 QKR7:QKR9 QUN7:QUN9 REJ7:REJ9 ROF7:ROF9 RYB7:RYB9 SHX7:SHX9 SRT7:SRT9 TBP7:TBP9 TLL7:TLL9 TVH7:TVH9 UFD7:UFD9 UOZ7:UOZ9 UYV7:UYV9 VIR7:VIR9 VSN7:VSN9 WCJ7:WCJ9 WMF7:WMF9 WWB7:WWB9 JP65543:JP65545 TL65543:TL65545 ADH65543:ADH65545 AND65543:AND65545 AWZ65543:AWZ65545 BGV65543:BGV65545 BQR65543:BQR65545 CAN65543:CAN65545 CKJ65543:CKJ65545 CUF65543:CUF65545 DEB65543:DEB65545 DNX65543:DNX65545 DXT65543:DXT65545 EHP65543:EHP65545 ERL65543:ERL65545 FBH65543:FBH65545 FLD65543:FLD65545 FUZ65543:FUZ65545 GEV65543:GEV65545 GOR65543:GOR65545 GYN65543:GYN65545 HIJ65543:HIJ65545 HSF65543:HSF65545 ICB65543:ICB65545 ILX65543:ILX65545 IVT65543:IVT65545 JFP65543:JFP65545 JPL65543:JPL65545 JZH65543:JZH65545 KJD65543:KJD65545 KSZ65543:KSZ65545 LCV65543:LCV65545 LMR65543:LMR65545 LWN65543:LWN65545 MGJ65543:MGJ65545 MQF65543:MQF65545 NAB65543:NAB65545 NJX65543:NJX65545 NTT65543:NTT65545 ODP65543:ODP65545 ONL65543:ONL65545 OXH65543:OXH65545 PHD65543:PHD65545 PQZ65543:PQZ65545 QAV65543:QAV65545 QKR65543:QKR65545 QUN65543:QUN65545 REJ65543:REJ65545 ROF65543:ROF65545 RYB65543:RYB65545 SHX65543:SHX65545 SRT65543:SRT65545 TBP65543:TBP65545 TLL65543:TLL65545 TVH65543:TVH65545 UFD65543:UFD65545 UOZ65543:UOZ65545 UYV65543:UYV65545 VIR65543:VIR65545 VSN65543:VSN65545 WCJ65543:WCJ65545 WMF65543:WMF65545 WWB65543:WWB65545 JP131079:JP131081 TL131079:TL131081 ADH131079:ADH131081 AND131079:AND131081 AWZ131079:AWZ131081 BGV131079:BGV131081 BQR131079:BQR131081 CAN131079:CAN131081 CKJ131079:CKJ131081 CUF131079:CUF131081 DEB131079:DEB131081 DNX131079:DNX131081 DXT131079:DXT131081 EHP131079:EHP131081 ERL131079:ERL131081 FBH131079:FBH131081 FLD131079:FLD131081 FUZ131079:FUZ131081 GEV131079:GEV131081 GOR131079:GOR131081 GYN131079:GYN131081 HIJ131079:HIJ131081 HSF131079:HSF131081 ICB131079:ICB131081 ILX131079:ILX131081 IVT131079:IVT131081 JFP131079:JFP131081 JPL131079:JPL131081 JZH131079:JZH131081 KJD131079:KJD131081 KSZ131079:KSZ131081 LCV131079:LCV131081 LMR131079:LMR131081 LWN131079:LWN131081 MGJ131079:MGJ131081 MQF131079:MQF131081 NAB131079:NAB131081 NJX131079:NJX131081 NTT131079:NTT131081 ODP131079:ODP131081 ONL131079:ONL131081 OXH131079:OXH131081 PHD131079:PHD131081 PQZ131079:PQZ131081 QAV131079:QAV131081 QKR131079:QKR131081 QUN131079:QUN131081 REJ131079:REJ131081 ROF131079:ROF131081 RYB131079:RYB131081 SHX131079:SHX131081 SRT131079:SRT131081 TBP131079:TBP131081 TLL131079:TLL131081 TVH131079:TVH131081 UFD131079:UFD131081 UOZ131079:UOZ131081 UYV131079:UYV131081 VIR131079:VIR131081 VSN131079:VSN131081 WCJ131079:WCJ131081 WMF131079:WMF131081 WWB131079:WWB131081 JP196615:JP196617 TL196615:TL196617 ADH196615:ADH196617 AND196615:AND196617 AWZ196615:AWZ196617 BGV196615:BGV196617 BQR196615:BQR196617 CAN196615:CAN196617 CKJ196615:CKJ196617 CUF196615:CUF196617 DEB196615:DEB196617 DNX196615:DNX196617 DXT196615:DXT196617 EHP196615:EHP196617 ERL196615:ERL196617 FBH196615:FBH196617 FLD196615:FLD196617 FUZ196615:FUZ196617 GEV196615:GEV196617 GOR196615:GOR196617 GYN196615:GYN196617 HIJ196615:HIJ196617 HSF196615:HSF196617 ICB196615:ICB196617 ILX196615:ILX196617 IVT196615:IVT196617 JFP196615:JFP196617 JPL196615:JPL196617 JZH196615:JZH196617 KJD196615:KJD196617 KSZ196615:KSZ196617 LCV196615:LCV196617 LMR196615:LMR196617 LWN196615:LWN196617 MGJ196615:MGJ196617 MQF196615:MQF196617 NAB196615:NAB196617 NJX196615:NJX196617 NTT196615:NTT196617 ODP196615:ODP196617 ONL196615:ONL196617 OXH196615:OXH196617 PHD196615:PHD196617 PQZ196615:PQZ196617 QAV196615:QAV196617 QKR196615:QKR196617 QUN196615:QUN196617 REJ196615:REJ196617 ROF196615:ROF196617 RYB196615:RYB196617 SHX196615:SHX196617 SRT196615:SRT196617 TBP196615:TBP196617 TLL196615:TLL196617 TVH196615:TVH196617 UFD196615:UFD196617 UOZ196615:UOZ196617 UYV196615:UYV196617 VIR196615:VIR196617 VSN196615:VSN196617 WCJ196615:WCJ196617 WMF196615:WMF196617 WWB196615:WWB196617 JP262151:JP262153 TL262151:TL262153 ADH262151:ADH262153 AND262151:AND262153 AWZ262151:AWZ262153 BGV262151:BGV262153 BQR262151:BQR262153 CAN262151:CAN262153 CKJ262151:CKJ262153 CUF262151:CUF262153 DEB262151:DEB262153 DNX262151:DNX262153 DXT262151:DXT262153 EHP262151:EHP262153 ERL262151:ERL262153 FBH262151:FBH262153 FLD262151:FLD262153 FUZ262151:FUZ262153 GEV262151:GEV262153 GOR262151:GOR262153 GYN262151:GYN262153 HIJ262151:HIJ262153 HSF262151:HSF262153 ICB262151:ICB262153 ILX262151:ILX262153 IVT262151:IVT262153 JFP262151:JFP262153 JPL262151:JPL262153 JZH262151:JZH262153 KJD262151:KJD262153 KSZ262151:KSZ262153 LCV262151:LCV262153 LMR262151:LMR262153 LWN262151:LWN262153 MGJ262151:MGJ262153 MQF262151:MQF262153 NAB262151:NAB262153 NJX262151:NJX262153 NTT262151:NTT262153 ODP262151:ODP262153 ONL262151:ONL262153 OXH262151:OXH262153 PHD262151:PHD262153 PQZ262151:PQZ262153 QAV262151:QAV262153 QKR262151:QKR262153 QUN262151:QUN262153 REJ262151:REJ262153 ROF262151:ROF262153 RYB262151:RYB262153 SHX262151:SHX262153 SRT262151:SRT262153 TBP262151:TBP262153 TLL262151:TLL262153 TVH262151:TVH262153 UFD262151:UFD262153 UOZ262151:UOZ262153 UYV262151:UYV262153 VIR262151:VIR262153 VSN262151:VSN262153 WCJ262151:WCJ262153 WMF262151:WMF262153 WWB262151:WWB262153 JP327687:JP327689 TL327687:TL327689 ADH327687:ADH327689 AND327687:AND327689 AWZ327687:AWZ327689 BGV327687:BGV327689 BQR327687:BQR327689 CAN327687:CAN327689 CKJ327687:CKJ327689 CUF327687:CUF327689 DEB327687:DEB327689 DNX327687:DNX327689 DXT327687:DXT327689 EHP327687:EHP327689 ERL327687:ERL327689 FBH327687:FBH327689 FLD327687:FLD327689 FUZ327687:FUZ327689 GEV327687:GEV327689 GOR327687:GOR327689 GYN327687:GYN327689 HIJ327687:HIJ327689 HSF327687:HSF327689 ICB327687:ICB327689 ILX327687:ILX327689 IVT327687:IVT327689 JFP327687:JFP327689 JPL327687:JPL327689 JZH327687:JZH327689 KJD327687:KJD327689 KSZ327687:KSZ327689 LCV327687:LCV327689 LMR327687:LMR327689 LWN327687:LWN327689 MGJ327687:MGJ327689 MQF327687:MQF327689 NAB327687:NAB327689 NJX327687:NJX327689 NTT327687:NTT327689 ODP327687:ODP327689 ONL327687:ONL327689 OXH327687:OXH327689 PHD327687:PHD327689 PQZ327687:PQZ327689 QAV327687:QAV327689 QKR327687:QKR327689 QUN327687:QUN327689 REJ327687:REJ327689 ROF327687:ROF327689 RYB327687:RYB327689 SHX327687:SHX327689 SRT327687:SRT327689 TBP327687:TBP327689 TLL327687:TLL327689 TVH327687:TVH327689 UFD327687:UFD327689 UOZ327687:UOZ327689 UYV327687:UYV327689 VIR327687:VIR327689 VSN327687:VSN327689 WCJ327687:WCJ327689 WMF327687:WMF327689 WWB327687:WWB327689 JP393223:JP393225 TL393223:TL393225 ADH393223:ADH393225 AND393223:AND393225 AWZ393223:AWZ393225 BGV393223:BGV393225 BQR393223:BQR393225 CAN393223:CAN393225 CKJ393223:CKJ393225 CUF393223:CUF393225 DEB393223:DEB393225 DNX393223:DNX393225 DXT393223:DXT393225 EHP393223:EHP393225 ERL393223:ERL393225 FBH393223:FBH393225 FLD393223:FLD393225 FUZ393223:FUZ393225 GEV393223:GEV393225 GOR393223:GOR393225 GYN393223:GYN393225 HIJ393223:HIJ393225 HSF393223:HSF393225 ICB393223:ICB393225 ILX393223:ILX393225 IVT393223:IVT393225 JFP393223:JFP393225 JPL393223:JPL393225 JZH393223:JZH393225 KJD393223:KJD393225 KSZ393223:KSZ393225 LCV393223:LCV393225 LMR393223:LMR393225 LWN393223:LWN393225 MGJ393223:MGJ393225 MQF393223:MQF393225 NAB393223:NAB393225 NJX393223:NJX393225 NTT393223:NTT393225 ODP393223:ODP393225 ONL393223:ONL393225 OXH393223:OXH393225 PHD393223:PHD393225 PQZ393223:PQZ393225 QAV393223:QAV393225 QKR393223:QKR393225 QUN393223:QUN393225 REJ393223:REJ393225 ROF393223:ROF393225 RYB393223:RYB393225 SHX393223:SHX393225 SRT393223:SRT393225 TBP393223:TBP393225 TLL393223:TLL393225 TVH393223:TVH393225 UFD393223:UFD393225 UOZ393223:UOZ393225 UYV393223:UYV393225 VIR393223:VIR393225 VSN393223:VSN393225 WCJ393223:WCJ393225 WMF393223:WMF393225 WWB393223:WWB393225 JP458759:JP458761 TL458759:TL458761 ADH458759:ADH458761 AND458759:AND458761 AWZ458759:AWZ458761 BGV458759:BGV458761 BQR458759:BQR458761 CAN458759:CAN458761 CKJ458759:CKJ458761 CUF458759:CUF458761 DEB458759:DEB458761 DNX458759:DNX458761 DXT458759:DXT458761 EHP458759:EHP458761 ERL458759:ERL458761 FBH458759:FBH458761 FLD458759:FLD458761 FUZ458759:FUZ458761 GEV458759:GEV458761 GOR458759:GOR458761 GYN458759:GYN458761 HIJ458759:HIJ458761 HSF458759:HSF458761 ICB458759:ICB458761 ILX458759:ILX458761 IVT458759:IVT458761 JFP458759:JFP458761 JPL458759:JPL458761 JZH458759:JZH458761 KJD458759:KJD458761 KSZ458759:KSZ458761 LCV458759:LCV458761 LMR458759:LMR458761 LWN458759:LWN458761 MGJ458759:MGJ458761 MQF458759:MQF458761 NAB458759:NAB458761 NJX458759:NJX458761 NTT458759:NTT458761 ODP458759:ODP458761 ONL458759:ONL458761 OXH458759:OXH458761 PHD458759:PHD458761 PQZ458759:PQZ458761 QAV458759:QAV458761 QKR458759:QKR458761 QUN458759:QUN458761 REJ458759:REJ458761 ROF458759:ROF458761 RYB458759:RYB458761 SHX458759:SHX458761 SRT458759:SRT458761 TBP458759:TBP458761 TLL458759:TLL458761 TVH458759:TVH458761 UFD458759:UFD458761 UOZ458759:UOZ458761 UYV458759:UYV458761 VIR458759:VIR458761 VSN458759:VSN458761 WCJ458759:WCJ458761 WMF458759:WMF458761 WWB458759:WWB458761 JP524295:JP524297 TL524295:TL524297 ADH524295:ADH524297 AND524295:AND524297 AWZ524295:AWZ524297 BGV524295:BGV524297 BQR524295:BQR524297 CAN524295:CAN524297 CKJ524295:CKJ524297 CUF524295:CUF524297 DEB524295:DEB524297 DNX524295:DNX524297 DXT524295:DXT524297 EHP524295:EHP524297 ERL524295:ERL524297 FBH524295:FBH524297 FLD524295:FLD524297 FUZ524295:FUZ524297 GEV524295:GEV524297 GOR524295:GOR524297 GYN524295:GYN524297 HIJ524295:HIJ524297 HSF524295:HSF524297 ICB524295:ICB524297 ILX524295:ILX524297 IVT524295:IVT524297 JFP524295:JFP524297 JPL524295:JPL524297 JZH524295:JZH524297 KJD524295:KJD524297 KSZ524295:KSZ524297 LCV524295:LCV524297 LMR524295:LMR524297 LWN524295:LWN524297 MGJ524295:MGJ524297 MQF524295:MQF524297 NAB524295:NAB524297 NJX524295:NJX524297 NTT524295:NTT524297 ODP524295:ODP524297 ONL524295:ONL524297 OXH524295:OXH524297 PHD524295:PHD524297 PQZ524295:PQZ524297 QAV524295:QAV524297 QKR524295:QKR524297 QUN524295:QUN524297 REJ524295:REJ524297 ROF524295:ROF524297 RYB524295:RYB524297 SHX524295:SHX524297 SRT524295:SRT524297 TBP524295:TBP524297 TLL524295:TLL524297 TVH524295:TVH524297 UFD524295:UFD524297 UOZ524295:UOZ524297 UYV524295:UYV524297 VIR524295:VIR524297 VSN524295:VSN524297 WCJ524295:WCJ524297 WMF524295:WMF524297 WWB524295:WWB524297 JP589831:JP589833 TL589831:TL589833 ADH589831:ADH589833 AND589831:AND589833 AWZ589831:AWZ589833 BGV589831:BGV589833 BQR589831:BQR589833 CAN589831:CAN589833 CKJ589831:CKJ589833 CUF589831:CUF589833 DEB589831:DEB589833 DNX589831:DNX589833 DXT589831:DXT589833 EHP589831:EHP589833 ERL589831:ERL589833 FBH589831:FBH589833 FLD589831:FLD589833 FUZ589831:FUZ589833 GEV589831:GEV589833 GOR589831:GOR589833 GYN589831:GYN589833 HIJ589831:HIJ589833 HSF589831:HSF589833 ICB589831:ICB589833 ILX589831:ILX589833 IVT589831:IVT589833 JFP589831:JFP589833 JPL589831:JPL589833 JZH589831:JZH589833 KJD589831:KJD589833 KSZ589831:KSZ589833 LCV589831:LCV589833 LMR589831:LMR589833 LWN589831:LWN589833 MGJ589831:MGJ589833 MQF589831:MQF589833 NAB589831:NAB589833 NJX589831:NJX589833 NTT589831:NTT589833 ODP589831:ODP589833 ONL589831:ONL589833 OXH589831:OXH589833 PHD589831:PHD589833 PQZ589831:PQZ589833 QAV589831:QAV589833 QKR589831:QKR589833 QUN589831:QUN589833 REJ589831:REJ589833 ROF589831:ROF589833 RYB589831:RYB589833 SHX589831:SHX589833 SRT589831:SRT589833 TBP589831:TBP589833 TLL589831:TLL589833 TVH589831:TVH589833 UFD589831:UFD589833 UOZ589831:UOZ589833 UYV589831:UYV589833 VIR589831:VIR589833 VSN589831:VSN589833 WCJ589831:WCJ589833 WMF589831:WMF589833 WWB589831:WWB589833 JP655367:JP655369 TL655367:TL655369 ADH655367:ADH655369 AND655367:AND655369 AWZ655367:AWZ655369 BGV655367:BGV655369 BQR655367:BQR655369 CAN655367:CAN655369 CKJ655367:CKJ655369 CUF655367:CUF655369 DEB655367:DEB655369 DNX655367:DNX655369 DXT655367:DXT655369 EHP655367:EHP655369 ERL655367:ERL655369 FBH655367:FBH655369 FLD655367:FLD655369 FUZ655367:FUZ655369 GEV655367:GEV655369 GOR655367:GOR655369 GYN655367:GYN655369 HIJ655367:HIJ655369 HSF655367:HSF655369 ICB655367:ICB655369 ILX655367:ILX655369 IVT655367:IVT655369 JFP655367:JFP655369 JPL655367:JPL655369 JZH655367:JZH655369 KJD655367:KJD655369 KSZ655367:KSZ655369 LCV655367:LCV655369 LMR655367:LMR655369 LWN655367:LWN655369 MGJ655367:MGJ655369 MQF655367:MQF655369 NAB655367:NAB655369 NJX655367:NJX655369 NTT655367:NTT655369 ODP655367:ODP655369 ONL655367:ONL655369 OXH655367:OXH655369 PHD655367:PHD655369 PQZ655367:PQZ655369 QAV655367:QAV655369 QKR655367:QKR655369 QUN655367:QUN655369 REJ655367:REJ655369 ROF655367:ROF655369 RYB655367:RYB655369 SHX655367:SHX655369 SRT655367:SRT655369 TBP655367:TBP655369 TLL655367:TLL655369 TVH655367:TVH655369 UFD655367:UFD655369 UOZ655367:UOZ655369 UYV655367:UYV655369 VIR655367:VIR655369 VSN655367:VSN655369 WCJ655367:WCJ655369 WMF655367:WMF655369 WWB655367:WWB655369 JP720903:JP720905 TL720903:TL720905 ADH720903:ADH720905 AND720903:AND720905 AWZ720903:AWZ720905 BGV720903:BGV720905 BQR720903:BQR720905 CAN720903:CAN720905 CKJ720903:CKJ720905 CUF720903:CUF720905 DEB720903:DEB720905 DNX720903:DNX720905 DXT720903:DXT720905 EHP720903:EHP720905 ERL720903:ERL720905 FBH720903:FBH720905 FLD720903:FLD720905 FUZ720903:FUZ720905 GEV720903:GEV720905 GOR720903:GOR720905 GYN720903:GYN720905 HIJ720903:HIJ720905 HSF720903:HSF720905 ICB720903:ICB720905 ILX720903:ILX720905 IVT720903:IVT720905 JFP720903:JFP720905 JPL720903:JPL720905 JZH720903:JZH720905 KJD720903:KJD720905 KSZ720903:KSZ720905 LCV720903:LCV720905 LMR720903:LMR720905 LWN720903:LWN720905 MGJ720903:MGJ720905 MQF720903:MQF720905 NAB720903:NAB720905 NJX720903:NJX720905 NTT720903:NTT720905 ODP720903:ODP720905 ONL720903:ONL720905 OXH720903:OXH720905 PHD720903:PHD720905 PQZ720903:PQZ720905 QAV720903:QAV720905 QKR720903:QKR720905 QUN720903:QUN720905 REJ720903:REJ720905 ROF720903:ROF720905 RYB720903:RYB720905 SHX720903:SHX720905 SRT720903:SRT720905 TBP720903:TBP720905 TLL720903:TLL720905 TVH720903:TVH720905 UFD720903:UFD720905 UOZ720903:UOZ720905 UYV720903:UYV720905 VIR720903:VIR720905 VSN720903:VSN720905 WCJ720903:WCJ720905 WMF720903:WMF720905 WWB720903:WWB720905 JP786439:JP786441 TL786439:TL786441 ADH786439:ADH786441 AND786439:AND786441 AWZ786439:AWZ786441 BGV786439:BGV786441 BQR786439:BQR786441 CAN786439:CAN786441 CKJ786439:CKJ786441 CUF786439:CUF786441 DEB786439:DEB786441 DNX786439:DNX786441 DXT786439:DXT786441 EHP786439:EHP786441 ERL786439:ERL786441 FBH786439:FBH786441 FLD786439:FLD786441 FUZ786439:FUZ786441 GEV786439:GEV786441 GOR786439:GOR786441 GYN786439:GYN786441 HIJ786439:HIJ786441 HSF786439:HSF786441 ICB786439:ICB786441 ILX786439:ILX786441 IVT786439:IVT786441 JFP786439:JFP786441 JPL786439:JPL786441 JZH786439:JZH786441 KJD786439:KJD786441 KSZ786439:KSZ786441 LCV786439:LCV786441 LMR786439:LMR786441 LWN786439:LWN786441 MGJ786439:MGJ786441 MQF786439:MQF786441 NAB786439:NAB786441 NJX786439:NJX786441 NTT786439:NTT786441 ODP786439:ODP786441 ONL786439:ONL786441 OXH786439:OXH786441 PHD786439:PHD786441 PQZ786439:PQZ786441 QAV786439:QAV786441 QKR786439:QKR786441 QUN786439:QUN786441 REJ786439:REJ786441 ROF786439:ROF786441 RYB786439:RYB786441 SHX786439:SHX786441 SRT786439:SRT786441 TBP786439:TBP786441 TLL786439:TLL786441 TVH786439:TVH786441 UFD786439:UFD786441 UOZ786439:UOZ786441 UYV786439:UYV786441 VIR786439:VIR786441 VSN786439:VSN786441 WCJ786439:WCJ786441 WMF786439:WMF786441 WWB786439:WWB786441 JP851975:JP851977 TL851975:TL851977 ADH851975:ADH851977 AND851975:AND851977 AWZ851975:AWZ851977 BGV851975:BGV851977 BQR851975:BQR851977 CAN851975:CAN851977 CKJ851975:CKJ851977 CUF851975:CUF851977 DEB851975:DEB851977 DNX851975:DNX851977 DXT851975:DXT851977 EHP851975:EHP851977 ERL851975:ERL851977 FBH851975:FBH851977 FLD851975:FLD851977 FUZ851975:FUZ851977 GEV851975:GEV851977 GOR851975:GOR851977 GYN851975:GYN851977 HIJ851975:HIJ851977 HSF851975:HSF851977 ICB851975:ICB851977 ILX851975:ILX851977 IVT851975:IVT851977 JFP851975:JFP851977 JPL851975:JPL851977 JZH851975:JZH851977 KJD851975:KJD851977 KSZ851975:KSZ851977 LCV851975:LCV851977 LMR851975:LMR851977 LWN851975:LWN851977 MGJ851975:MGJ851977 MQF851975:MQF851977 NAB851975:NAB851977 NJX851975:NJX851977 NTT851975:NTT851977 ODP851975:ODP851977 ONL851975:ONL851977 OXH851975:OXH851977 PHD851975:PHD851977 PQZ851975:PQZ851977 QAV851975:QAV851977 QKR851975:QKR851977 QUN851975:QUN851977 REJ851975:REJ851977 ROF851975:ROF851977 RYB851975:RYB851977 SHX851975:SHX851977 SRT851975:SRT851977 TBP851975:TBP851977 TLL851975:TLL851977 TVH851975:TVH851977 UFD851975:UFD851977 UOZ851975:UOZ851977 UYV851975:UYV851977 VIR851975:VIR851977 VSN851975:VSN851977 WCJ851975:WCJ851977 WMF851975:WMF851977 WWB851975:WWB851977 JP917511:JP917513 TL917511:TL917513 ADH917511:ADH917513 AND917511:AND917513 AWZ917511:AWZ917513 BGV917511:BGV917513 BQR917511:BQR917513 CAN917511:CAN917513 CKJ917511:CKJ917513 CUF917511:CUF917513 DEB917511:DEB917513 DNX917511:DNX917513 DXT917511:DXT917513 EHP917511:EHP917513 ERL917511:ERL917513 FBH917511:FBH917513 FLD917511:FLD917513 FUZ917511:FUZ917513 GEV917511:GEV917513 GOR917511:GOR917513 GYN917511:GYN917513 HIJ917511:HIJ917513 HSF917511:HSF917513 ICB917511:ICB917513 ILX917511:ILX917513 IVT917511:IVT917513 JFP917511:JFP917513 JPL917511:JPL917513 JZH917511:JZH917513 KJD917511:KJD917513 KSZ917511:KSZ917513 LCV917511:LCV917513 LMR917511:LMR917513 LWN917511:LWN917513 MGJ917511:MGJ917513 MQF917511:MQF917513 NAB917511:NAB917513 NJX917511:NJX917513 NTT917511:NTT917513 ODP917511:ODP917513 ONL917511:ONL917513 OXH917511:OXH917513 PHD917511:PHD917513 PQZ917511:PQZ917513 QAV917511:QAV917513 QKR917511:QKR917513 QUN917511:QUN917513 REJ917511:REJ917513 ROF917511:ROF917513 RYB917511:RYB917513 SHX917511:SHX917513 SRT917511:SRT917513 TBP917511:TBP917513 TLL917511:TLL917513 TVH917511:TVH917513 UFD917511:UFD917513 UOZ917511:UOZ917513 UYV917511:UYV917513 VIR917511:VIR917513 VSN917511:VSN917513 WCJ917511:WCJ917513 WMF917511:WMF917513 WWB917511:WWB917513 JP983047:JP983049 TL983047:TL983049 ADH983047:ADH983049 AND983047:AND983049 AWZ983047:AWZ983049 BGV983047:BGV983049 BQR983047:BQR983049 CAN983047:CAN983049 CKJ983047:CKJ983049 CUF983047:CUF983049 DEB983047:DEB983049 DNX983047:DNX983049 DXT983047:DXT983049 EHP983047:EHP983049 ERL983047:ERL983049 FBH983047:FBH983049 FLD983047:FLD983049 FUZ983047:FUZ983049 GEV983047:GEV983049 GOR983047:GOR983049 GYN983047:GYN983049 HIJ983047:HIJ983049 HSF983047:HSF983049 ICB983047:ICB983049 ILX983047:ILX983049 IVT983047:IVT983049 JFP983047:JFP983049 JPL983047:JPL983049 JZH983047:JZH983049 KJD983047:KJD983049 KSZ983047:KSZ983049 LCV983047:LCV983049 LMR983047:LMR983049 LWN983047:LWN983049 MGJ983047:MGJ983049 MQF983047:MQF983049 NAB983047:NAB983049 NJX983047:NJX983049 NTT983047:NTT983049 ODP983047:ODP983049 ONL983047:ONL983049 OXH983047:OXH983049 PHD983047:PHD983049 PQZ983047:PQZ983049 QAV983047:QAV983049 QKR983047:QKR983049 QUN983047:QUN983049 REJ983047:REJ983049 ROF983047:ROF983049 RYB983047:RYB983049 SHX983047:SHX983049 SRT983047:SRT983049 TBP983047:TBP983049 TLL983047:TLL983049 TVH983047:TVH983049 UFD983047:UFD983049 UOZ983047:UOZ983049 UYV983047:UYV983049 VIR983047:VIR983049 VSN983047:VSN983049 WCJ983047:WCJ983049 WMF983047:WMF983049 WWB983047:WWB983049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JQ24:JQ26 TM24:TM26 ADI24:ADI26 ANE24:ANE26 AXA24:AXA26 BGW24:BGW26 BQS24:BQS26 CAO24:CAO26 CKK24:CKK26 CUG24:CUG26 DEC24:DEC26 DNY24:DNY26 DXU24:DXU26 EHQ24:EHQ26 ERM24:ERM26 FBI24:FBI26 FLE24:FLE26 FVA24:FVA26 GEW24:GEW26 GOS24:GOS26 GYO24:GYO26 HIK24:HIK26 HSG24:HSG26 ICC24:ICC26 ILY24:ILY26 IVU24:IVU26 JFQ24:JFQ26 JPM24:JPM26 JZI24:JZI26 KJE24:KJE26 KTA24:KTA26 LCW24:LCW26 LMS24:LMS26 LWO24:LWO26 MGK24:MGK26 MQG24:MQG26 NAC24:NAC26 NJY24:NJY26 NTU24:NTU26 ODQ24:ODQ26 ONM24:ONM26 OXI24:OXI26 PHE24:PHE26 PRA24:PRA26 QAW24:QAW26 QKS24:QKS26 QUO24:QUO26 REK24:REK26 ROG24:ROG26 RYC24:RYC26 SHY24:SHY26 SRU24:SRU26 TBQ24:TBQ26 TLM24:TLM26 TVI24:TVI26 UFE24:UFE26 UPA24:UPA26 UYW24:UYW26 VIS24:VIS26 VSO24:VSO26 WCK24:WCK26 WMG24:WMG26 WWC24:WWC26 JQ65560:JQ65562 TM65560:TM65562 ADI65560:ADI65562 ANE65560:ANE65562 AXA65560:AXA65562 BGW65560:BGW65562 BQS65560:BQS65562 CAO65560:CAO65562 CKK65560:CKK65562 CUG65560:CUG65562 DEC65560:DEC65562 DNY65560:DNY65562 DXU65560:DXU65562 EHQ65560:EHQ65562 ERM65560:ERM65562 FBI65560:FBI65562 FLE65560:FLE65562 FVA65560:FVA65562 GEW65560:GEW65562 GOS65560:GOS65562 GYO65560:GYO65562 HIK65560:HIK65562 HSG65560:HSG65562 ICC65560:ICC65562 ILY65560:ILY65562 IVU65560:IVU65562 JFQ65560:JFQ65562 JPM65560:JPM65562 JZI65560:JZI65562 KJE65560:KJE65562 KTA65560:KTA65562 LCW65560:LCW65562 LMS65560:LMS65562 LWO65560:LWO65562 MGK65560:MGK65562 MQG65560:MQG65562 NAC65560:NAC65562 NJY65560:NJY65562 NTU65560:NTU65562 ODQ65560:ODQ65562 ONM65560:ONM65562 OXI65560:OXI65562 PHE65560:PHE65562 PRA65560:PRA65562 QAW65560:QAW65562 QKS65560:QKS65562 QUO65560:QUO65562 REK65560:REK65562 ROG65560:ROG65562 RYC65560:RYC65562 SHY65560:SHY65562 SRU65560:SRU65562 TBQ65560:TBQ65562 TLM65560:TLM65562 TVI65560:TVI65562 UFE65560:UFE65562 UPA65560:UPA65562 UYW65560:UYW65562 VIS65560:VIS65562 VSO65560:VSO65562 WCK65560:WCK65562 WMG65560:WMG65562 WWC65560:WWC65562 JQ131096:JQ131098 TM131096:TM131098 ADI131096:ADI131098 ANE131096:ANE131098 AXA131096:AXA131098 BGW131096:BGW131098 BQS131096:BQS131098 CAO131096:CAO131098 CKK131096:CKK131098 CUG131096:CUG131098 DEC131096:DEC131098 DNY131096:DNY131098 DXU131096:DXU131098 EHQ131096:EHQ131098 ERM131096:ERM131098 FBI131096:FBI131098 FLE131096:FLE131098 FVA131096:FVA131098 GEW131096:GEW131098 GOS131096:GOS131098 GYO131096:GYO131098 HIK131096:HIK131098 HSG131096:HSG131098 ICC131096:ICC131098 ILY131096:ILY131098 IVU131096:IVU131098 JFQ131096:JFQ131098 JPM131096:JPM131098 JZI131096:JZI131098 KJE131096:KJE131098 KTA131096:KTA131098 LCW131096:LCW131098 LMS131096:LMS131098 LWO131096:LWO131098 MGK131096:MGK131098 MQG131096:MQG131098 NAC131096:NAC131098 NJY131096:NJY131098 NTU131096:NTU131098 ODQ131096:ODQ131098 ONM131096:ONM131098 OXI131096:OXI131098 PHE131096:PHE131098 PRA131096:PRA131098 QAW131096:QAW131098 QKS131096:QKS131098 QUO131096:QUO131098 REK131096:REK131098 ROG131096:ROG131098 RYC131096:RYC131098 SHY131096:SHY131098 SRU131096:SRU131098 TBQ131096:TBQ131098 TLM131096:TLM131098 TVI131096:TVI131098 UFE131096:UFE131098 UPA131096:UPA131098 UYW131096:UYW131098 VIS131096:VIS131098 VSO131096:VSO131098 WCK131096:WCK131098 WMG131096:WMG131098 WWC131096:WWC131098 JQ196632:JQ196634 TM196632:TM196634 ADI196632:ADI196634 ANE196632:ANE196634 AXA196632:AXA196634 BGW196632:BGW196634 BQS196632:BQS196634 CAO196632:CAO196634 CKK196632:CKK196634 CUG196632:CUG196634 DEC196632:DEC196634 DNY196632:DNY196634 DXU196632:DXU196634 EHQ196632:EHQ196634 ERM196632:ERM196634 FBI196632:FBI196634 FLE196632:FLE196634 FVA196632:FVA196634 GEW196632:GEW196634 GOS196632:GOS196634 GYO196632:GYO196634 HIK196632:HIK196634 HSG196632:HSG196634 ICC196632:ICC196634 ILY196632:ILY196634 IVU196632:IVU196634 JFQ196632:JFQ196634 JPM196632:JPM196634 JZI196632:JZI196634 KJE196632:KJE196634 KTA196632:KTA196634 LCW196632:LCW196634 LMS196632:LMS196634 LWO196632:LWO196634 MGK196632:MGK196634 MQG196632:MQG196634 NAC196632:NAC196634 NJY196632:NJY196634 NTU196632:NTU196634 ODQ196632:ODQ196634 ONM196632:ONM196634 OXI196632:OXI196634 PHE196632:PHE196634 PRA196632:PRA196634 QAW196632:QAW196634 QKS196632:QKS196634 QUO196632:QUO196634 REK196632:REK196634 ROG196632:ROG196634 RYC196632:RYC196634 SHY196632:SHY196634 SRU196632:SRU196634 TBQ196632:TBQ196634 TLM196632:TLM196634 TVI196632:TVI196634 UFE196632:UFE196634 UPA196632:UPA196634 UYW196632:UYW196634 VIS196632:VIS196634 VSO196632:VSO196634 WCK196632:WCK196634 WMG196632:WMG196634 WWC196632:WWC196634 JQ262168:JQ262170 TM262168:TM262170 ADI262168:ADI262170 ANE262168:ANE262170 AXA262168:AXA262170 BGW262168:BGW262170 BQS262168:BQS262170 CAO262168:CAO262170 CKK262168:CKK262170 CUG262168:CUG262170 DEC262168:DEC262170 DNY262168:DNY262170 DXU262168:DXU262170 EHQ262168:EHQ262170 ERM262168:ERM262170 FBI262168:FBI262170 FLE262168:FLE262170 FVA262168:FVA262170 GEW262168:GEW262170 GOS262168:GOS262170 GYO262168:GYO262170 HIK262168:HIK262170 HSG262168:HSG262170 ICC262168:ICC262170 ILY262168:ILY262170 IVU262168:IVU262170 JFQ262168:JFQ262170 JPM262168:JPM262170 JZI262168:JZI262170 KJE262168:KJE262170 KTA262168:KTA262170 LCW262168:LCW262170 LMS262168:LMS262170 LWO262168:LWO262170 MGK262168:MGK262170 MQG262168:MQG262170 NAC262168:NAC262170 NJY262168:NJY262170 NTU262168:NTU262170 ODQ262168:ODQ262170 ONM262168:ONM262170 OXI262168:OXI262170 PHE262168:PHE262170 PRA262168:PRA262170 QAW262168:QAW262170 QKS262168:QKS262170 QUO262168:QUO262170 REK262168:REK262170 ROG262168:ROG262170 RYC262168:RYC262170 SHY262168:SHY262170 SRU262168:SRU262170 TBQ262168:TBQ262170 TLM262168:TLM262170 TVI262168:TVI262170 UFE262168:UFE262170 UPA262168:UPA262170 UYW262168:UYW262170 VIS262168:VIS262170 VSO262168:VSO262170 WCK262168:WCK262170 WMG262168:WMG262170 WWC262168:WWC262170 JQ327704:JQ327706 TM327704:TM327706 ADI327704:ADI327706 ANE327704:ANE327706 AXA327704:AXA327706 BGW327704:BGW327706 BQS327704:BQS327706 CAO327704:CAO327706 CKK327704:CKK327706 CUG327704:CUG327706 DEC327704:DEC327706 DNY327704:DNY327706 DXU327704:DXU327706 EHQ327704:EHQ327706 ERM327704:ERM327706 FBI327704:FBI327706 FLE327704:FLE327706 FVA327704:FVA327706 GEW327704:GEW327706 GOS327704:GOS327706 GYO327704:GYO327706 HIK327704:HIK327706 HSG327704:HSG327706 ICC327704:ICC327706 ILY327704:ILY327706 IVU327704:IVU327706 JFQ327704:JFQ327706 JPM327704:JPM327706 JZI327704:JZI327706 KJE327704:KJE327706 KTA327704:KTA327706 LCW327704:LCW327706 LMS327704:LMS327706 LWO327704:LWO327706 MGK327704:MGK327706 MQG327704:MQG327706 NAC327704:NAC327706 NJY327704:NJY327706 NTU327704:NTU327706 ODQ327704:ODQ327706 ONM327704:ONM327706 OXI327704:OXI327706 PHE327704:PHE327706 PRA327704:PRA327706 QAW327704:QAW327706 QKS327704:QKS327706 QUO327704:QUO327706 REK327704:REK327706 ROG327704:ROG327706 RYC327704:RYC327706 SHY327704:SHY327706 SRU327704:SRU327706 TBQ327704:TBQ327706 TLM327704:TLM327706 TVI327704:TVI327706 UFE327704:UFE327706 UPA327704:UPA327706 UYW327704:UYW327706 VIS327704:VIS327706 VSO327704:VSO327706 WCK327704:WCK327706 WMG327704:WMG327706 WWC327704:WWC327706 JQ393240:JQ393242 TM393240:TM393242 ADI393240:ADI393242 ANE393240:ANE393242 AXA393240:AXA393242 BGW393240:BGW393242 BQS393240:BQS393242 CAO393240:CAO393242 CKK393240:CKK393242 CUG393240:CUG393242 DEC393240:DEC393242 DNY393240:DNY393242 DXU393240:DXU393242 EHQ393240:EHQ393242 ERM393240:ERM393242 FBI393240:FBI393242 FLE393240:FLE393242 FVA393240:FVA393242 GEW393240:GEW393242 GOS393240:GOS393242 GYO393240:GYO393242 HIK393240:HIK393242 HSG393240:HSG393242 ICC393240:ICC393242 ILY393240:ILY393242 IVU393240:IVU393242 JFQ393240:JFQ393242 JPM393240:JPM393242 JZI393240:JZI393242 KJE393240:KJE393242 KTA393240:KTA393242 LCW393240:LCW393242 LMS393240:LMS393242 LWO393240:LWO393242 MGK393240:MGK393242 MQG393240:MQG393242 NAC393240:NAC393242 NJY393240:NJY393242 NTU393240:NTU393242 ODQ393240:ODQ393242 ONM393240:ONM393242 OXI393240:OXI393242 PHE393240:PHE393242 PRA393240:PRA393242 QAW393240:QAW393242 QKS393240:QKS393242 QUO393240:QUO393242 REK393240:REK393242 ROG393240:ROG393242 RYC393240:RYC393242 SHY393240:SHY393242 SRU393240:SRU393242 TBQ393240:TBQ393242 TLM393240:TLM393242 TVI393240:TVI393242 UFE393240:UFE393242 UPA393240:UPA393242 UYW393240:UYW393242 VIS393240:VIS393242 VSO393240:VSO393242 WCK393240:WCK393242 WMG393240:WMG393242 WWC393240:WWC393242 JQ458776:JQ458778 TM458776:TM458778 ADI458776:ADI458778 ANE458776:ANE458778 AXA458776:AXA458778 BGW458776:BGW458778 BQS458776:BQS458778 CAO458776:CAO458778 CKK458776:CKK458778 CUG458776:CUG458778 DEC458776:DEC458778 DNY458776:DNY458778 DXU458776:DXU458778 EHQ458776:EHQ458778 ERM458776:ERM458778 FBI458776:FBI458778 FLE458776:FLE458778 FVA458776:FVA458778 GEW458776:GEW458778 GOS458776:GOS458778 GYO458776:GYO458778 HIK458776:HIK458778 HSG458776:HSG458778 ICC458776:ICC458778 ILY458776:ILY458778 IVU458776:IVU458778 JFQ458776:JFQ458778 JPM458776:JPM458778 JZI458776:JZI458778 KJE458776:KJE458778 KTA458776:KTA458778 LCW458776:LCW458778 LMS458776:LMS458778 LWO458776:LWO458778 MGK458776:MGK458778 MQG458776:MQG458778 NAC458776:NAC458778 NJY458776:NJY458778 NTU458776:NTU458778 ODQ458776:ODQ458778 ONM458776:ONM458778 OXI458776:OXI458778 PHE458776:PHE458778 PRA458776:PRA458778 QAW458776:QAW458778 QKS458776:QKS458778 QUO458776:QUO458778 REK458776:REK458778 ROG458776:ROG458778 RYC458776:RYC458778 SHY458776:SHY458778 SRU458776:SRU458778 TBQ458776:TBQ458778 TLM458776:TLM458778 TVI458776:TVI458778 UFE458776:UFE458778 UPA458776:UPA458778 UYW458776:UYW458778 VIS458776:VIS458778 VSO458776:VSO458778 WCK458776:WCK458778 WMG458776:WMG458778 WWC458776:WWC458778 JQ524312:JQ524314 TM524312:TM524314 ADI524312:ADI524314 ANE524312:ANE524314 AXA524312:AXA524314 BGW524312:BGW524314 BQS524312:BQS524314 CAO524312:CAO524314 CKK524312:CKK524314 CUG524312:CUG524314 DEC524312:DEC524314 DNY524312:DNY524314 DXU524312:DXU524314 EHQ524312:EHQ524314 ERM524312:ERM524314 FBI524312:FBI524314 FLE524312:FLE524314 FVA524312:FVA524314 GEW524312:GEW524314 GOS524312:GOS524314 GYO524312:GYO524314 HIK524312:HIK524314 HSG524312:HSG524314 ICC524312:ICC524314 ILY524312:ILY524314 IVU524312:IVU524314 JFQ524312:JFQ524314 JPM524312:JPM524314 JZI524312:JZI524314 KJE524312:KJE524314 KTA524312:KTA524314 LCW524312:LCW524314 LMS524312:LMS524314 LWO524312:LWO524314 MGK524312:MGK524314 MQG524312:MQG524314 NAC524312:NAC524314 NJY524312:NJY524314 NTU524312:NTU524314 ODQ524312:ODQ524314 ONM524312:ONM524314 OXI524312:OXI524314 PHE524312:PHE524314 PRA524312:PRA524314 QAW524312:QAW524314 QKS524312:QKS524314 QUO524312:QUO524314 REK524312:REK524314 ROG524312:ROG524314 RYC524312:RYC524314 SHY524312:SHY524314 SRU524312:SRU524314 TBQ524312:TBQ524314 TLM524312:TLM524314 TVI524312:TVI524314 UFE524312:UFE524314 UPA524312:UPA524314 UYW524312:UYW524314 VIS524312:VIS524314 VSO524312:VSO524314 WCK524312:WCK524314 WMG524312:WMG524314 WWC524312:WWC524314 JQ589848:JQ589850 TM589848:TM589850 ADI589848:ADI589850 ANE589848:ANE589850 AXA589848:AXA589850 BGW589848:BGW589850 BQS589848:BQS589850 CAO589848:CAO589850 CKK589848:CKK589850 CUG589848:CUG589850 DEC589848:DEC589850 DNY589848:DNY589850 DXU589848:DXU589850 EHQ589848:EHQ589850 ERM589848:ERM589850 FBI589848:FBI589850 FLE589848:FLE589850 FVA589848:FVA589850 GEW589848:GEW589850 GOS589848:GOS589850 GYO589848:GYO589850 HIK589848:HIK589850 HSG589848:HSG589850 ICC589848:ICC589850 ILY589848:ILY589850 IVU589848:IVU589850 JFQ589848:JFQ589850 JPM589848:JPM589850 JZI589848:JZI589850 KJE589848:KJE589850 KTA589848:KTA589850 LCW589848:LCW589850 LMS589848:LMS589850 LWO589848:LWO589850 MGK589848:MGK589850 MQG589848:MQG589850 NAC589848:NAC589850 NJY589848:NJY589850 NTU589848:NTU589850 ODQ589848:ODQ589850 ONM589848:ONM589850 OXI589848:OXI589850 PHE589848:PHE589850 PRA589848:PRA589850 QAW589848:QAW589850 QKS589848:QKS589850 QUO589848:QUO589850 REK589848:REK589850 ROG589848:ROG589850 RYC589848:RYC589850 SHY589848:SHY589850 SRU589848:SRU589850 TBQ589848:TBQ589850 TLM589848:TLM589850 TVI589848:TVI589850 UFE589848:UFE589850 UPA589848:UPA589850 UYW589848:UYW589850 VIS589848:VIS589850 VSO589848:VSO589850 WCK589848:WCK589850 WMG589848:WMG589850 WWC589848:WWC589850 JQ655384:JQ655386 TM655384:TM655386 ADI655384:ADI655386 ANE655384:ANE655386 AXA655384:AXA655386 BGW655384:BGW655386 BQS655384:BQS655386 CAO655384:CAO655386 CKK655384:CKK655386 CUG655384:CUG655386 DEC655384:DEC655386 DNY655384:DNY655386 DXU655384:DXU655386 EHQ655384:EHQ655386 ERM655384:ERM655386 FBI655384:FBI655386 FLE655384:FLE655386 FVA655384:FVA655386 GEW655384:GEW655386 GOS655384:GOS655386 GYO655384:GYO655386 HIK655384:HIK655386 HSG655384:HSG655386 ICC655384:ICC655386 ILY655384:ILY655386 IVU655384:IVU655386 JFQ655384:JFQ655386 JPM655384:JPM655386 JZI655384:JZI655386 KJE655384:KJE655386 KTA655384:KTA655386 LCW655384:LCW655386 LMS655384:LMS655386 LWO655384:LWO655386 MGK655384:MGK655386 MQG655384:MQG655386 NAC655384:NAC655386 NJY655384:NJY655386 NTU655384:NTU655386 ODQ655384:ODQ655386 ONM655384:ONM655386 OXI655384:OXI655386 PHE655384:PHE655386 PRA655384:PRA655386 QAW655384:QAW655386 QKS655384:QKS655386 QUO655384:QUO655386 REK655384:REK655386 ROG655384:ROG655386 RYC655384:RYC655386 SHY655384:SHY655386 SRU655384:SRU655386 TBQ655384:TBQ655386 TLM655384:TLM655386 TVI655384:TVI655386 UFE655384:UFE655386 UPA655384:UPA655386 UYW655384:UYW655386 VIS655384:VIS655386 VSO655384:VSO655386 WCK655384:WCK655386 WMG655384:WMG655386 WWC655384:WWC655386 JQ720920:JQ720922 TM720920:TM720922 ADI720920:ADI720922 ANE720920:ANE720922 AXA720920:AXA720922 BGW720920:BGW720922 BQS720920:BQS720922 CAO720920:CAO720922 CKK720920:CKK720922 CUG720920:CUG720922 DEC720920:DEC720922 DNY720920:DNY720922 DXU720920:DXU720922 EHQ720920:EHQ720922 ERM720920:ERM720922 FBI720920:FBI720922 FLE720920:FLE720922 FVA720920:FVA720922 GEW720920:GEW720922 GOS720920:GOS720922 GYO720920:GYO720922 HIK720920:HIK720922 HSG720920:HSG720922 ICC720920:ICC720922 ILY720920:ILY720922 IVU720920:IVU720922 JFQ720920:JFQ720922 JPM720920:JPM720922 JZI720920:JZI720922 KJE720920:KJE720922 KTA720920:KTA720922 LCW720920:LCW720922 LMS720920:LMS720922 LWO720920:LWO720922 MGK720920:MGK720922 MQG720920:MQG720922 NAC720920:NAC720922 NJY720920:NJY720922 NTU720920:NTU720922 ODQ720920:ODQ720922 ONM720920:ONM720922 OXI720920:OXI720922 PHE720920:PHE720922 PRA720920:PRA720922 QAW720920:QAW720922 QKS720920:QKS720922 QUO720920:QUO720922 REK720920:REK720922 ROG720920:ROG720922 RYC720920:RYC720922 SHY720920:SHY720922 SRU720920:SRU720922 TBQ720920:TBQ720922 TLM720920:TLM720922 TVI720920:TVI720922 UFE720920:UFE720922 UPA720920:UPA720922 UYW720920:UYW720922 VIS720920:VIS720922 VSO720920:VSO720922 WCK720920:WCK720922 WMG720920:WMG720922 WWC720920:WWC720922 JQ786456:JQ786458 TM786456:TM786458 ADI786456:ADI786458 ANE786456:ANE786458 AXA786456:AXA786458 BGW786456:BGW786458 BQS786456:BQS786458 CAO786456:CAO786458 CKK786456:CKK786458 CUG786456:CUG786458 DEC786456:DEC786458 DNY786456:DNY786458 DXU786456:DXU786458 EHQ786456:EHQ786458 ERM786456:ERM786458 FBI786456:FBI786458 FLE786456:FLE786458 FVA786456:FVA786458 GEW786456:GEW786458 GOS786456:GOS786458 GYO786456:GYO786458 HIK786456:HIK786458 HSG786456:HSG786458 ICC786456:ICC786458 ILY786456:ILY786458 IVU786456:IVU786458 JFQ786456:JFQ786458 JPM786456:JPM786458 JZI786456:JZI786458 KJE786456:KJE786458 KTA786456:KTA786458 LCW786456:LCW786458 LMS786456:LMS786458 LWO786456:LWO786458 MGK786456:MGK786458 MQG786456:MQG786458 NAC786456:NAC786458 NJY786456:NJY786458 NTU786456:NTU786458 ODQ786456:ODQ786458 ONM786456:ONM786458 OXI786456:OXI786458 PHE786456:PHE786458 PRA786456:PRA786458 QAW786456:QAW786458 QKS786456:QKS786458 QUO786456:QUO786458 REK786456:REK786458 ROG786456:ROG786458 RYC786456:RYC786458 SHY786456:SHY786458 SRU786456:SRU786458 TBQ786456:TBQ786458 TLM786456:TLM786458 TVI786456:TVI786458 UFE786456:UFE786458 UPA786456:UPA786458 UYW786456:UYW786458 VIS786456:VIS786458 VSO786456:VSO786458 WCK786456:WCK786458 WMG786456:WMG786458 WWC786456:WWC786458 JQ851992:JQ851994 TM851992:TM851994 ADI851992:ADI851994 ANE851992:ANE851994 AXA851992:AXA851994 BGW851992:BGW851994 BQS851992:BQS851994 CAO851992:CAO851994 CKK851992:CKK851994 CUG851992:CUG851994 DEC851992:DEC851994 DNY851992:DNY851994 DXU851992:DXU851994 EHQ851992:EHQ851994 ERM851992:ERM851994 FBI851992:FBI851994 FLE851992:FLE851994 FVA851992:FVA851994 GEW851992:GEW851994 GOS851992:GOS851994 GYO851992:GYO851994 HIK851992:HIK851994 HSG851992:HSG851994 ICC851992:ICC851994 ILY851992:ILY851994 IVU851992:IVU851994 JFQ851992:JFQ851994 JPM851992:JPM851994 JZI851992:JZI851994 KJE851992:KJE851994 KTA851992:KTA851994 LCW851992:LCW851994 LMS851992:LMS851994 LWO851992:LWO851994 MGK851992:MGK851994 MQG851992:MQG851994 NAC851992:NAC851994 NJY851992:NJY851994 NTU851992:NTU851994 ODQ851992:ODQ851994 ONM851992:ONM851994 OXI851992:OXI851994 PHE851992:PHE851994 PRA851992:PRA851994 QAW851992:QAW851994 QKS851992:QKS851994 QUO851992:QUO851994 REK851992:REK851994 ROG851992:ROG851994 RYC851992:RYC851994 SHY851992:SHY851994 SRU851992:SRU851994 TBQ851992:TBQ851994 TLM851992:TLM851994 TVI851992:TVI851994 UFE851992:UFE851994 UPA851992:UPA851994 UYW851992:UYW851994 VIS851992:VIS851994 VSO851992:VSO851994 WCK851992:WCK851994 WMG851992:WMG851994 WWC851992:WWC851994 JQ917528:JQ917530 TM917528:TM917530 ADI917528:ADI917530 ANE917528:ANE917530 AXA917528:AXA917530 BGW917528:BGW917530 BQS917528:BQS917530 CAO917528:CAO917530 CKK917528:CKK917530 CUG917528:CUG917530 DEC917528:DEC917530 DNY917528:DNY917530 DXU917528:DXU917530 EHQ917528:EHQ917530 ERM917528:ERM917530 FBI917528:FBI917530 FLE917528:FLE917530 FVA917528:FVA917530 GEW917528:GEW917530 GOS917528:GOS917530 GYO917528:GYO917530 HIK917528:HIK917530 HSG917528:HSG917530 ICC917528:ICC917530 ILY917528:ILY917530 IVU917528:IVU917530 JFQ917528:JFQ917530 JPM917528:JPM917530 JZI917528:JZI917530 KJE917528:KJE917530 KTA917528:KTA917530 LCW917528:LCW917530 LMS917528:LMS917530 LWO917528:LWO917530 MGK917528:MGK917530 MQG917528:MQG917530 NAC917528:NAC917530 NJY917528:NJY917530 NTU917528:NTU917530 ODQ917528:ODQ917530 ONM917528:ONM917530 OXI917528:OXI917530 PHE917528:PHE917530 PRA917528:PRA917530 QAW917528:QAW917530 QKS917528:QKS917530 QUO917528:QUO917530 REK917528:REK917530 ROG917528:ROG917530 RYC917528:RYC917530 SHY917528:SHY917530 SRU917528:SRU917530 TBQ917528:TBQ917530 TLM917528:TLM917530 TVI917528:TVI917530 UFE917528:UFE917530 UPA917528:UPA917530 UYW917528:UYW917530 VIS917528:VIS917530 VSO917528:VSO917530 WCK917528:WCK917530 WMG917528:WMG917530 WWC917528:WWC917530 JQ983064:JQ983066 TM983064:TM983066 ADI983064:ADI983066 ANE983064:ANE983066 AXA983064:AXA983066 BGW983064:BGW983066 BQS983064:BQS983066 CAO983064:CAO983066 CKK983064:CKK983066 CUG983064:CUG983066 DEC983064:DEC983066 DNY983064:DNY983066 DXU983064:DXU983066 EHQ983064:EHQ983066 ERM983064:ERM983066 FBI983064:FBI983066 FLE983064:FLE983066 FVA983064:FVA983066 GEW983064:GEW983066 GOS983064:GOS983066 GYO983064:GYO983066 HIK983064:HIK983066 HSG983064:HSG983066 ICC983064:ICC983066 ILY983064:ILY983066 IVU983064:IVU983066 JFQ983064:JFQ983066 JPM983064:JPM983066 JZI983064:JZI983066 KJE983064:KJE983066 KTA983064:KTA983066 LCW983064:LCW983066 LMS983064:LMS983066 LWO983064:LWO983066 MGK983064:MGK983066 MQG983064:MQG983066 NAC983064:NAC983066 NJY983064:NJY983066 NTU983064:NTU983066 ODQ983064:ODQ983066 ONM983064:ONM983066 OXI983064:OXI983066 PHE983064:PHE983066 PRA983064:PRA983066 QAW983064:QAW983066 QKS983064:QKS983066 QUO983064:QUO983066 REK983064:REK983066 ROG983064:ROG983066 RYC983064:RYC983066 SHY983064:SHY983066 SRU983064:SRU983066 TBQ983064:TBQ983066 TLM983064:TLM983066 TVI983064:TVI983066 UFE983064:UFE983066 UPA983064:UPA983066 UYW983064:UYW983066 VIS983064:VIS983066 VSO983064:VSO983066 WCK983064:WCK983066 WMG983064:WMG983066 WWC983064:WWC983066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JP13:JP19 TL13:TL19 ADH13:ADH19 AND13:AND19 AWZ13:AWZ19 BGV13:BGV19 BQR13:BQR19 CAN13:CAN19 CKJ13:CKJ19 CUF13:CUF19 DEB13:DEB19 DNX13:DNX19 DXT13:DXT19 EHP13:EHP19 ERL13:ERL19 FBH13:FBH19 FLD13:FLD19 FUZ13:FUZ19 GEV13:GEV19 GOR13:GOR19 GYN13:GYN19 HIJ13:HIJ19 HSF13:HSF19 ICB13:ICB19 ILX13:ILX19 IVT13:IVT19 JFP13:JFP19 JPL13:JPL19 JZH13:JZH19 KJD13:KJD19 KSZ13:KSZ19 LCV13:LCV19 LMR13:LMR19 LWN13:LWN19 MGJ13:MGJ19 MQF13:MQF19 NAB13:NAB19 NJX13:NJX19 NTT13:NTT19 ODP13:ODP19 ONL13:ONL19 OXH13:OXH19 PHD13:PHD19 PQZ13:PQZ19 QAV13:QAV19 QKR13:QKR19 QUN13:QUN19 REJ13:REJ19 ROF13:ROF19 RYB13:RYB19 SHX13:SHX19 SRT13:SRT19 TBP13:TBP19 TLL13:TLL19 TVH13:TVH19 UFD13:UFD19 UOZ13:UOZ19 UYV13:UYV19 VIR13:VIR19 VSN13:VSN19 WCJ13:WCJ19 WMF13:WMF19 WWB13:WWB19 JP65549:JP65555 TL65549:TL65555 ADH65549:ADH65555 AND65549:AND65555 AWZ65549:AWZ65555 BGV65549:BGV65555 BQR65549:BQR65555 CAN65549:CAN65555 CKJ65549:CKJ65555 CUF65549:CUF65555 DEB65549:DEB65555 DNX65549:DNX65555 DXT65549:DXT65555 EHP65549:EHP65555 ERL65549:ERL65555 FBH65549:FBH65555 FLD65549:FLD65555 FUZ65549:FUZ65555 GEV65549:GEV65555 GOR65549:GOR65555 GYN65549:GYN65555 HIJ65549:HIJ65555 HSF65549:HSF65555 ICB65549:ICB65555 ILX65549:ILX65555 IVT65549:IVT65555 JFP65549:JFP65555 JPL65549:JPL65555 JZH65549:JZH65555 KJD65549:KJD65555 KSZ65549:KSZ65555 LCV65549:LCV65555 LMR65549:LMR65555 LWN65549:LWN65555 MGJ65549:MGJ65555 MQF65549:MQF65555 NAB65549:NAB65555 NJX65549:NJX65555 NTT65549:NTT65555 ODP65549:ODP65555 ONL65549:ONL65555 OXH65549:OXH65555 PHD65549:PHD65555 PQZ65549:PQZ65555 QAV65549:QAV65555 QKR65549:QKR65555 QUN65549:QUN65555 REJ65549:REJ65555 ROF65549:ROF65555 RYB65549:RYB65555 SHX65549:SHX65555 SRT65549:SRT65555 TBP65549:TBP65555 TLL65549:TLL65555 TVH65549:TVH65555 UFD65549:UFD65555 UOZ65549:UOZ65555 UYV65549:UYV65555 VIR65549:VIR65555 VSN65549:VSN65555 WCJ65549:WCJ65555 WMF65549:WMF65555 WWB65549:WWB65555 JP131085:JP131091 TL131085:TL131091 ADH131085:ADH131091 AND131085:AND131091 AWZ131085:AWZ131091 BGV131085:BGV131091 BQR131085:BQR131091 CAN131085:CAN131091 CKJ131085:CKJ131091 CUF131085:CUF131091 DEB131085:DEB131091 DNX131085:DNX131091 DXT131085:DXT131091 EHP131085:EHP131091 ERL131085:ERL131091 FBH131085:FBH131091 FLD131085:FLD131091 FUZ131085:FUZ131091 GEV131085:GEV131091 GOR131085:GOR131091 GYN131085:GYN131091 HIJ131085:HIJ131091 HSF131085:HSF131091 ICB131085:ICB131091 ILX131085:ILX131091 IVT131085:IVT131091 JFP131085:JFP131091 JPL131085:JPL131091 JZH131085:JZH131091 KJD131085:KJD131091 KSZ131085:KSZ131091 LCV131085:LCV131091 LMR131085:LMR131091 LWN131085:LWN131091 MGJ131085:MGJ131091 MQF131085:MQF131091 NAB131085:NAB131091 NJX131085:NJX131091 NTT131085:NTT131091 ODP131085:ODP131091 ONL131085:ONL131091 OXH131085:OXH131091 PHD131085:PHD131091 PQZ131085:PQZ131091 QAV131085:QAV131091 QKR131085:QKR131091 QUN131085:QUN131091 REJ131085:REJ131091 ROF131085:ROF131091 RYB131085:RYB131091 SHX131085:SHX131091 SRT131085:SRT131091 TBP131085:TBP131091 TLL131085:TLL131091 TVH131085:TVH131091 UFD131085:UFD131091 UOZ131085:UOZ131091 UYV131085:UYV131091 VIR131085:VIR131091 VSN131085:VSN131091 WCJ131085:WCJ131091 WMF131085:WMF131091 WWB131085:WWB131091 JP196621:JP196627 TL196621:TL196627 ADH196621:ADH196627 AND196621:AND196627 AWZ196621:AWZ196627 BGV196621:BGV196627 BQR196621:BQR196627 CAN196621:CAN196627 CKJ196621:CKJ196627 CUF196621:CUF196627 DEB196621:DEB196627 DNX196621:DNX196627 DXT196621:DXT196627 EHP196621:EHP196627 ERL196621:ERL196627 FBH196621:FBH196627 FLD196621:FLD196627 FUZ196621:FUZ196627 GEV196621:GEV196627 GOR196621:GOR196627 GYN196621:GYN196627 HIJ196621:HIJ196627 HSF196621:HSF196627 ICB196621:ICB196627 ILX196621:ILX196627 IVT196621:IVT196627 JFP196621:JFP196627 JPL196621:JPL196627 JZH196621:JZH196627 KJD196621:KJD196627 KSZ196621:KSZ196627 LCV196621:LCV196627 LMR196621:LMR196627 LWN196621:LWN196627 MGJ196621:MGJ196627 MQF196621:MQF196627 NAB196621:NAB196627 NJX196621:NJX196627 NTT196621:NTT196627 ODP196621:ODP196627 ONL196621:ONL196627 OXH196621:OXH196627 PHD196621:PHD196627 PQZ196621:PQZ196627 QAV196621:QAV196627 QKR196621:QKR196627 QUN196621:QUN196627 REJ196621:REJ196627 ROF196621:ROF196627 RYB196621:RYB196627 SHX196621:SHX196627 SRT196621:SRT196627 TBP196621:TBP196627 TLL196621:TLL196627 TVH196621:TVH196627 UFD196621:UFD196627 UOZ196621:UOZ196627 UYV196621:UYV196627 VIR196621:VIR196627 VSN196621:VSN196627 WCJ196621:WCJ196627 WMF196621:WMF196627 WWB196621:WWB196627 JP262157:JP262163 TL262157:TL262163 ADH262157:ADH262163 AND262157:AND262163 AWZ262157:AWZ262163 BGV262157:BGV262163 BQR262157:BQR262163 CAN262157:CAN262163 CKJ262157:CKJ262163 CUF262157:CUF262163 DEB262157:DEB262163 DNX262157:DNX262163 DXT262157:DXT262163 EHP262157:EHP262163 ERL262157:ERL262163 FBH262157:FBH262163 FLD262157:FLD262163 FUZ262157:FUZ262163 GEV262157:GEV262163 GOR262157:GOR262163 GYN262157:GYN262163 HIJ262157:HIJ262163 HSF262157:HSF262163 ICB262157:ICB262163 ILX262157:ILX262163 IVT262157:IVT262163 JFP262157:JFP262163 JPL262157:JPL262163 JZH262157:JZH262163 KJD262157:KJD262163 KSZ262157:KSZ262163 LCV262157:LCV262163 LMR262157:LMR262163 LWN262157:LWN262163 MGJ262157:MGJ262163 MQF262157:MQF262163 NAB262157:NAB262163 NJX262157:NJX262163 NTT262157:NTT262163 ODP262157:ODP262163 ONL262157:ONL262163 OXH262157:OXH262163 PHD262157:PHD262163 PQZ262157:PQZ262163 QAV262157:QAV262163 QKR262157:QKR262163 QUN262157:QUN262163 REJ262157:REJ262163 ROF262157:ROF262163 RYB262157:RYB262163 SHX262157:SHX262163 SRT262157:SRT262163 TBP262157:TBP262163 TLL262157:TLL262163 TVH262157:TVH262163 UFD262157:UFD262163 UOZ262157:UOZ262163 UYV262157:UYV262163 VIR262157:VIR262163 VSN262157:VSN262163 WCJ262157:WCJ262163 WMF262157:WMF262163 WWB262157:WWB262163 JP327693:JP327699 TL327693:TL327699 ADH327693:ADH327699 AND327693:AND327699 AWZ327693:AWZ327699 BGV327693:BGV327699 BQR327693:BQR327699 CAN327693:CAN327699 CKJ327693:CKJ327699 CUF327693:CUF327699 DEB327693:DEB327699 DNX327693:DNX327699 DXT327693:DXT327699 EHP327693:EHP327699 ERL327693:ERL327699 FBH327693:FBH327699 FLD327693:FLD327699 FUZ327693:FUZ327699 GEV327693:GEV327699 GOR327693:GOR327699 GYN327693:GYN327699 HIJ327693:HIJ327699 HSF327693:HSF327699 ICB327693:ICB327699 ILX327693:ILX327699 IVT327693:IVT327699 JFP327693:JFP327699 JPL327693:JPL327699 JZH327693:JZH327699 KJD327693:KJD327699 KSZ327693:KSZ327699 LCV327693:LCV327699 LMR327693:LMR327699 LWN327693:LWN327699 MGJ327693:MGJ327699 MQF327693:MQF327699 NAB327693:NAB327699 NJX327693:NJX327699 NTT327693:NTT327699 ODP327693:ODP327699 ONL327693:ONL327699 OXH327693:OXH327699 PHD327693:PHD327699 PQZ327693:PQZ327699 QAV327693:QAV327699 QKR327693:QKR327699 QUN327693:QUN327699 REJ327693:REJ327699 ROF327693:ROF327699 RYB327693:RYB327699 SHX327693:SHX327699 SRT327693:SRT327699 TBP327693:TBP327699 TLL327693:TLL327699 TVH327693:TVH327699 UFD327693:UFD327699 UOZ327693:UOZ327699 UYV327693:UYV327699 VIR327693:VIR327699 VSN327693:VSN327699 WCJ327693:WCJ327699 WMF327693:WMF327699 WWB327693:WWB327699 JP393229:JP393235 TL393229:TL393235 ADH393229:ADH393235 AND393229:AND393235 AWZ393229:AWZ393235 BGV393229:BGV393235 BQR393229:BQR393235 CAN393229:CAN393235 CKJ393229:CKJ393235 CUF393229:CUF393235 DEB393229:DEB393235 DNX393229:DNX393235 DXT393229:DXT393235 EHP393229:EHP393235 ERL393229:ERL393235 FBH393229:FBH393235 FLD393229:FLD393235 FUZ393229:FUZ393235 GEV393229:GEV393235 GOR393229:GOR393235 GYN393229:GYN393235 HIJ393229:HIJ393235 HSF393229:HSF393235 ICB393229:ICB393235 ILX393229:ILX393235 IVT393229:IVT393235 JFP393229:JFP393235 JPL393229:JPL393235 JZH393229:JZH393235 KJD393229:KJD393235 KSZ393229:KSZ393235 LCV393229:LCV393235 LMR393229:LMR393235 LWN393229:LWN393235 MGJ393229:MGJ393235 MQF393229:MQF393235 NAB393229:NAB393235 NJX393229:NJX393235 NTT393229:NTT393235 ODP393229:ODP393235 ONL393229:ONL393235 OXH393229:OXH393235 PHD393229:PHD393235 PQZ393229:PQZ393235 QAV393229:QAV393235 QKR393229:QKR393235 QUN393229:QUN393235 REJ393229:REJ393235 ROF393229:ROF393235 RYB393229:RYB393235 SHX393229:SHX393235 SRT393229:SRT393235 TBP393229:TBP393235 TLL393229:TLL393235 TVH393229:TVH393235 UFD393229:UFD393235 UOZ393229:UOZ393235 UYV393229:UYV393235 VIR393229:VIR393235 VSN393229:VSN393235 WCJ393229:WCJ393235 WMF393229:WMF393235 WWB393229:WWB393235 JP458765:JP458771 TL458765:TL458771 ADH458765:ADH458771 AND458765:AND458771 AWZ458765:AWZ458771 BGV458765:BGV458771 BQR458765:BQR458771 CAN458765:CAN458771 CKJ458765:CKJ458771 CUF458765:CUF458771 DEB458765:DEB458771 DNX458765:DNX458771 DXT458765:DXT458771 EHP458765:EHP458771 ERL458765:ERL458771 FBH458765:FBH458771 FLD458765:FLD458771 FUZ458765:FUZ458771 GEV458765:GEV458771 GOR458765:GOR458771 GYN458765:GYN458771 HIJ458765:HIJ458771 HSF458765:HSF458771 ICB458765:ICB458771 ILX458765:ILX458771 IVT458765:IVT458771 JFP458765:JFP458771 JPL458765:JPL458771 JZH458765:JZH458771 KJD458765:KJD458771 KSZ458765:KSZ458771 LCV458765:LCV458771 LMR458765:LMR458771 LWN458765:LWN458771 MGJ458765:MGJ458771 MQF458765:MQF458771 NAB458765:NAB458771 NJX458765:NJX458771 NTT458765:NTT458771 ODP458765:ODP458771 ONL458765:ONL458771 OXH458765:OXH458771 PHD458765:PHD458771 PQZ458765:PQZ458771 QAV458765:QAV458771 QKR458765:QKR458771 QUN458765:QUN458771 REJ458765:REJ458771 ROF458765:ROF458771 RYB458765:RYB458771 SHX458765:SHX458771 SRT458765:SRT458771 TBP458765:TBP458771 TLL458765:TLL458771 TVH458765:TVH458771 UFD458765:UFD458771 UOZ458765:UOZ458771 UYV458765:UYV458771 VIR458765:VIR458771 VSN458765:VSN458771 WCJ458765:WCJ458771 WMF458765:WMF458771 WWB458765:WWB458771 JP524301:JP524307 TL524301:TL524307 ADH524301:ADH524307 AND524301:AND524307 AWZ524301:AWZ524307 BGV524301:BGV524307 BQR524301:BQR524307 CAN524301:CAN524307 CKJ524301:CKJ524307 CUF524301:CUF524307 DEB524301:DEB524307 DNX524301:DNX524307 DXT524301:DXT524307 EHP524301:EHP524307 ERL524301:ERL524307 FBH524301:FBH524307 FLD524301:FLD524307 FUZ524301:FUZ524307 GEV524301:GEV524307 GOR524301:GOR524307 GYN524301:GYN524307 HIJ524301:HIJ524307 HSF524301:HSF524307 ICB524301:ICB524307 ILX524301:ILX524307 IVT524301:IVT524307 JFP524301:JFP524307 JPL524301:JPL524307 JZH524301:JZH524307 KJD524301:KJD524307 KSZ524301:KSZ524307 LCV524301:LCV524307 LMR524301:LMR524307 LWN524301:LWN524307 MGJ524301:MGJ524307 MQF524301:MQF524307 NAB524301:NAB524307 NJX524301:NJX524307 NTT524301:NTT524307 ODP524301:ODP524307 ONL524301:ONL524307 OXH524301:OXH524307 PHD524301:PHD524307 PQZ524301:PQZ524307 QAV524301:QAV524307 QKR524301:QKR524307 QUN524301:QUN524307 REJ524301:REJ524307 ROF524301:ROF524307 RYB524301:RYB524307 SHX524301:SHX524307 SRT524301:SRT524307 TBP524301:TBP524307 TLL524301:TLL524307 TVH524301:TVH524307 UFD524301:UFD524307 UOZ524301:UOZ524307 UYV524301:UYV524307 VIR524301:VIR524307 VSN524301:VSN524307 WCJ524301:WCJ524307 WMF524301:WMF524307 WWB524301:WWB524307 JP589837:JP589843 TL589837:TL589843 ADH589837:ADH589843 AND589837:AND589843 AWZ589837:AWZ589843 BGV589837:BGV589843 BQR589837:BQR589843 CAN589837:CAN589843 CKJ589837:CKJ589843 CUF589837:CUF589843 DEB589837:DEB589843 DNX589837:DNX589843 DXT589837:DXT589843 EHP589837:EHP589843 ERL589837:ERL589843 FBH589837:FBH589843 FLD589837:FLD589843 FUZ589837:FUZ589843 GEV589837:GEV589843 GOR589837:GOR589843 GYN589837:GYN589843 HIJ589837:HIJ589843 HSF589837:HSF589843 ICB589837:ICB589843 ILX589837:ILX589843 IVT589837:IVT589843 JFP589837:JFP589843 JPL589837:JPL589843 JZH589837:JZH589843 KJD589837:KJD589843 KSZ589837:KSZ589843 LCV589837:LCV589843 LMR589837:LMR589843 LWN589837:LWN589843 MGJ589837:MGJ589843 MQF589837:MQF589843 NAB589837:NAB589843 NJX589837:NJX589843 NTT589837:NTT589843 ODP589837:ODP589843 ONL589837:ONL589843 OXH589837:OXH589843 PHD589837:PHD589843 PQZ589837:PQZ589843 QAV589837:QAV589843 QKR589837:QKR589843 QUN589837:QUN589843 REJ589837:REJ589843 ROF589837:ROF589843 RYB589837:RYB589843 SHX589837:SHX589843 SRT589837:SRT589843 TBP589837:TBP589843 TLL589837:TLL589843 TVH589837:TVH589843 UFD589837:UFD589843 UOZ589837:UOZ589843 UYV589837:UYV589843 VIR589837:VIR589843 VSN589837:VSN589843 WCJ589837:WCJ589843 WMF589837:WMF589843 WWB589837:WWB589843 JP655373:JP655379 TL655373:TL655379 ADH655373:ADH655379 AND655373:AND655379 AWZ655373:AWZ655379 BGV655373:BGV655379 BQR655373:BQR655379 CAN655373:CAN655379 CKJ655373:CKJ655379 CUF655373:CUF655379 DEB655373:DEB655379 DNX655373:DNX655379 DXT655373:DXT655379 EHP655373:EHP655379 ERL655373:ERL655379 FBH655373:FBH655379 FLD655373:FLD655379 FUZ655373:FUZ655379 GEV655373:GEV655379 GOR655373:GOR655379 GYN655373:GYN655379 HIJ655373:HIJ655379 HSF655373:HSF655379 ICB655373:ICB655379 ILX655373:ILX655379 IVT655373:IVT655379 JFP655373:JFP655379 JPL655373:JPL655379 JZH655373:JZH655379 KJD655373:KJD655379 KSZ655373:KSZ655379 LCV655373:LCV655379 LMR655373:LMR655379 LWN655373:LWN655379 MGJ655373:MGJ655379 MQF655373:MQF655379 NAB655373:NAB655379 NJX655373:NJX655379 NTT655373:NTT655379 ODP655373:ODP655379 ONL655373:ONL655379 OXH655373:OXH655379 PHD655373:PHD655379 PQZ655373:PQZ655379 QAV655373:QAV655379 QKR655373:QKR655379 QUN655373:QUN655379 REJ655373:REJ655379 ROF655373:ROF655379 RYB655373:RYB655379 SHX655373:SHX655379 SRT655373:SRT655379 TBP655373:TBP655379 TLL655373:TLL655379 TVH655373:TVH655379 UFD655373:UFD655379 UOZ655373:UOZ655379 UYV655373:UYV655379 VIR655373:VIR655379 VSN655373:VSN655379 WCJ655373:WCJ655379 WMF655373:WMF655379 WWB655373:WWB655379 JP720909:JP720915 TL720909:TL720915 ADH720909:ADH720915 AND720909:AND720915 AWZ720909:AWZ720915 BGV720909:BGV720915 BQR720909:BQR720915 CAN720909:CAN720915 CKJ720909:CKJ720915 CUF720909:CUF720915 DEB720909:DEB720915 DNX720909:DNX720915 DXT720909:DXT720915 EHP720909:EHP720915 ERL720909:ERL720915 FBH720909:FBH720915 FLD720909:FLD720915 FUZ720909:FUZ720915 GEV720909:GEV720915 GOR720909:GOR720915 GYN720909:GYN720915 HIJ720909:HIJ720915 HSF720909:HSF720915 ICB720909:ICB720915 ILX720909:ILX720915 IVT720909:IVT720915 JFP720909:JFP720915 JPL720909:JPL720915 JZH720909:JZH720915 KJD720909:KJD720915 KSZ720909:KSZ720915 LCV720909:LCV720915 LMR720909:LMR720915 LWN720909:LWN720915 MGJ720909:MGJ720915 MQF720909:MQF720915 NAB720909:NAB720915 NJX720909:NJX720915 NTT720909:NTT720915 ODP720909:ODP720915 ONL720909:ONL720915 OXH720909:OXH720915 PHD720909:PHD720915 PQZ720909:PQZ720915 QAV720909:QAV720915 QKR720909:QKR720915 QUN720909:QUN720915 REJ720909:REJ720915 ROF720909:ROF720915 RYB720909:RYB720915 SHX720909:SHX720915 SRT720909:SRT720915 TBP720909:TBP720915 TLL720909:TLL720915 TVH720909:TVH720915 UFD720909:UFD720915 UOZ720909:UOZ720915 UYV720909:UYV720915 VIR720909:VIR720915 VSN720909:VSN720915 WCJ720909:WCJ720915 WMF720909:WMF720915 WWB720909:WWB720915 JP786445:JP786451 TL786445:TL786451 ADH786445:ADH786451 AND786445:AND786451 AWZ786445:AWZ786451 BGV786445:BGV786451 BQR786445:BQR786451 CAN786445:CAN786451 CKJ786445:CKJ786451 CUF786445:CUF786451 DEB786445:DEB786451 DNX786445:DNX786451 DXT786445:DXT786451 EHP786445:EHP786451 ERL786445:ERL786451 FBH786445:FBH786451 FLD786445:FLD786451 FUZ786445:FUZ786451 GEV786445:GEV786451 GOR786445:GOR786451 GYN786445:GYN786451 HIJ786445:HIJ786451 HSF786445:HSF786451 ICB786445:ICB786451 ILX786445:ILX786451 IVT786445:IVT786451 JFP786445:JFP786451 JPL786445:JPL786451 JZH786445:JZH786451 KJD786445:KJD786451 KSZ786445:KSZ786451 LCV786445:LCV786451 LMR786445:LMR786451 LWN786445:LWN786451 MGJ786445:MGJ786451 MQF786445:MQF786451 NAB786445:NAB786451 NJX786445:NJX786451 NTT786445:NTT786451 ODP786445:ODP786451 ONL786445:ONL786451 OXH786445:OXH786451 PHD786445:PHD786451 PQZ786445:PQZ786451 QAV786445:QAV786451 QKR786445:QKR786451 QUN786445:QUN786451 REJ786445:REJ786451 ROF786445:ROF786451 RYB786445:RYB786451 SHX786445:SHX786451 SRT786445:SRT786451 TBP786445:TBP786451 TLL786445:TLL786451 TVH786445:TVH786451 UFD786445:UFD786451 UOZ786445:UOZ786451 UYV786445:UYV786451 VIR786445:VIR786451 VSN786445:VSN786451 WCJ786445:WCJ786451 WMF786445:WMF786451 WWB786445:WWB786451 JP851981:JP851987 TL851981:TL851987 ADH851981:ADH851987 AND851981:AND851987 AWZ851981:AWZ851987 BGV851981:BGV851987 BQR851981:BQR851987 CAN851981:CAN851987 CKJ851981:CKJ851987 CUF851981:CUF851987 DEB851981:DEB851987 DNX851981:DNX851987 DXT851981:DXT851987 EHP851981:EHP851987 ERL851981:ERL851987 FBH851981:FBH851987 FLD851981:FLD851987 FUZ851981:FUZ851987 GEV851981:GEV851987 GOR851981:GOR851987 GYN851981:GYN851987 HIJ851981:HIJ851987 HSF851981:HSF851987 ICB851981:ICB851987 ILX851981:ILX851987 IVT851981:IVT851987 JFP851981:JFP851987 JPL851981:JPL851987 JZH851981:JZH851987 KJD851981:KJD851987 KSZ851981:KSZ851987 LCV851981:LCV851987 LMR851981:LMR851987 LWN851981:LWN851987 MGJ851981:MGJ851987 MQF851981:MQF851987 NAB851981:NAB851987 NJX851981:NJX851987 NTT851981:NTT851987 ODP851981:ODP851987 ONL851981:ONL851987 OXH851981:OXH851987 PHD851981:PHD851987 PQZ851981:PQZ851987 QAV851981:QAV851987 QKR851981:QKR851987 QUN851981:QUN851987 REJ851981:REJ851987 ROF851981:ROF851987 RYB851981:RYB851987 SHX851981:SHX851987 SRT851981:SRT851987 TBP851981:TBP851987 TLL851981:TLL851987 TVH851981:TVH851987 UFD851981:UFD851987 UOZ851981:UOZ851987 UYV851981:UYV851987 VIR851981:VIR851987 VSN851981:VSN851987 WCJ851981:WCJ851987 WMF851981:WMF851987 WWB851981:WWB851987 JP917517:JP917523 TL917517:TL917523 ADH917517:ADH917523 AND917517:AND917523 AWZ917517:AWZ917523 BGV917517:BGV917523 BQR917517:BQR917523 CAN917517:CAN917523 CKJ917517:CKJ917523 CUF917517:CUF917523 DEB917517:DEB917523 DNX917517:DNX917523 DXT917517:DXT917523 EHP917517:EHP917523 ERL917517:ERL917523 FBH917517:FBH917523 FLD917517:FLD917523 FUZ917517:FUZ917523 GEV917517:GEV917523 GOR917517:GOR917523 GYN917517:GYN917523 HIJ917517:HIJ917523 HSF917517:HSF917523 ICB917517:ICB917523 ILX917517:ILX917523 IVT917517:IVT917523 JFP917517:JFP917523 JPL917517:JPL917523 JZH917517:JZH917523 KJD917517:KJD917523 KSZ917517:KSZ917523 LCV917517:LCV917523 LMR917517:LMR917523 LWN917517:LWN917523 MGJ917517:MGJ917523 MQF917517:MQF917523 NAB917517:NAB917523 NJX917517:NJX917523 NTT917517:NTT917523 ODP917517:ODP917523 ONL917517:ONL917523 OXH917517:OXH917523 PHD917517:PHD917523 PQZ917517:PQZ917523 QAV917517:QAV917523 QKR917517:QKR917523 QUN917517:QUN917523 REJ917517:REJ917523 ROF917517:ROF917523 RYB917517:RYB917523 SHX917517:SHX917523 SRT917517:SRT917523 TBP917517:TBP917523 TLL917517:TLL917523 TVH917517:TVH917523 UFD917517:UFD917523 UOZ917517:UOZ917523 UYV917517:UYV917523 VIR917517:VIR917523 VSN917517:VSN917523 WCJ917517:WCJ917523 WMF917517:WMF917523 WWB917517:WWB917523 JP983053:JP983059 TL983053:TL983059 ADH983053:ADH983059 AND983053:AND983059 AWZ983053:AWZ983059 BGV983053:BGV983059 BQR983053:BQR983059 CAN983053:CAN983059 CKJ983053:CKJ983059 CUF983053:CUF983059 DEB983053:DEB983059 DNX983053:DNX983059 DXT983053:DXT983059 EHP983053:EHP983059 ERL983053:ERL983059 FBH983053:FBH983059 FLD983053:FLD983059 FUZ983053:FUZ983059 GEV983053:GEV983059 GOR983053:GOR983059 GYN983053:GYN983059 HIJ983053:HIJ983059 HSF983053:HSF983059 ICB983053:ICB983059 ILX983053:ILX983059 IVT983053:IVT983059 JFP983053:JFP983059 JPL983053:JPL983059 JZH983053:JZH983059 KJD983053:KJD983059 KSZ983053:KSZ983059 LCV983053:LCV983059 LMR983053:LMR983059 LWN983053:LWN983059 MGJ983053:MGJ983059 MQF983053:MQF983059 NAB983053:NAB983059 NJX983053:NJX983059 NTT983053:NTT983059 ODP983053:ODP983059 ONL983053:ONL983059 OXH983053:OXH983059 PHD983053:PHD983059 PQZ983053:PQZ983059 QAV983053:QAV983059 QKR983053:QKR983059 QUN983053:QUN983059 REJ983053:REJ983059 ROF983053:ROF983059 RYB983053:RYB983059 SHX983053:SHX983059 SRT983053:SRT983059 TBP983053:TBP983059 TLL983053:TLL983059 TVH983053:TVH983059 UFD983053:UFD983059 UOZ983053:UOZ983059 UYV983053:UYV983059 VIR983053:VIR983059 VSN983053:VSN983059 WCJ983053:WCJ983059 WMF983053:WMF983059 WWB983053:WWB983059 JP3:JQ6 TL3:TM6 ADH3:ADI6 AND3:ANE6 AWZ3:AXA6 BGV3:BGW6 BQR3:BQS6 CAN3:CAO6 CKJ3:CKK6 CUF3:CUG6 DEB3:DEC6 DNX3:DNY6 DXT3:DXU6 EHP3:EHQ6 ERL3:ERM6 FBH3:FBI6 FLD3:FLE6 FUZ3:FVA6 GEV3:GEW6 GOR3:GOS6 GYN3:GYO6 HIJ3:HIK6 HSF3:HSG6 ICB3:ICC6 ILX3:ILY6 IVT3:IVU6 JFP3:JFQ6 JPL3:JPM6 JZH3:JZI6 KJD3:KJE6 KSZ3:KTA6 LCV3:LCW6 LMR3:LMS6 LWN3:LWO6 MGJ3:MGK6 MQF3:MQG6 NAB3:NAC6 NJX3:NJY6 NTT3:NTU6 ODP3:ODQ6 ONL3:ONM6 OXH3:OXI6 PHD3:PHE6 PQZ3:PRA6 QAV3:QAW6 QKR3:QKS6 QUN3:QUO6 REJ3:REK6 ROF3:ROG6 RYB3:RYC6 SHX3:SHY6 SRT3:SRU6 TBP3:TBQ6 TLL3:TLM6 TVH3:TVI6 UFD3:UFE6 UOZ3:UPA6 UYV3:UYW6 VIR3:VIS6 VSN3:VSO6 WCJ3:WCK6 WMF3:WMG6 WWB3:WWC6 JP65539:JQ65542 TL65539:TM65542 ADH65539:ADI65542 AND65539:ANE65542 AWZ65539:AXA65542 BGV65539:BGW65542 BQR65539:BQS65542 CAN65539:CAO65542 CKJ65539:CKK65542 CUF65539:CUG65542 DEB65539:DEC65542 DNX65539:DNY65542 DXT65539:DXU65542 EHP65539:EHQ65542 ERL65539:ERM65542 FBH65539:FBI65542 FLD65539:FLE65542 FUZ65539:FVA65542 GEV65539:GEW65542 GOR65539:GOS65542 GYN65539:GYO65542 HIJ65539:HIK65542 HSF65539:HSG65542 ICB65539:ICC65542 ILX65539:ILY65542 IVT65539:IVU65542 JFP65539:JFQ65542 JPL65539:JPM65542 JZH65539:JZI65542 KJD65539:KJE65542 KSZ65539:KTA65542 LCV65539:LCW65542 LMR65539:LMS65542 LWN65539:LWO65542 MGJ65539:MGK65542 MQF65539:MQG65542 NAB65539:NAC65542 NJX65539:NJY65542 NTT65539:NTU65542 ODP65539:ODQ65542 ONL65539:ONM65542 OXH65539:OXI65542 PHD65539:PHE65542 PQZ65539:PRA65542 QAV65539:QAW65542 QKR65539:QKS65542 QUN65539:QUO65542 REJ65539:REK65542 ROF65539:ROG65542 RYB65539:RYC65542 SHX65539:SHY65542 SRT65539:SRU65542 TBP65539:TBQ65542 TLL65539:TLM65542 TVH65539:TVI65542 UFD65539:UFE65542 UOZ65539:UPA65542 UYV65539:UYW65542 VIR65539:VIS65542 VSN65539:VSO65542 WCJ65539:WCK65542 WMF65539:WMG65542 WWB65539:WWC65542 JP131075:JQ131078 TL131075:TM131078 ADH131075:ADI131078 AND131075:ANE131078 AWZ131075:AXA131078 BGV131075:BGW131078 BQR131075:BQS131078 CAN131075:CAO131078 CKJ131075:CKK131078 CUF131075:CUG131078 DEB131075:DEC131078 DNX131075:DNY131078 DXT131075:DXU131078 EHP131075:EHQ131078 ERL131075:ERM131078 FBH131075:FBI131078 FLD131075:FLE131078 FUZ131075:FVA131078 GEV131075:GEW131078 GOR131075:GOS131078 GYN131075:GYO131078 HIJ131075:HIK131078 HSF131075:HSG131078 ICB131075:ICC131078 ILX131075:ILY131078 IVT131075:IVU131078 JFP131075:JFQ131078 JPL131075:JPM131078 JZH131075:JZI131078 KJD131075:KJE131078 KSZ131075:KTA131078 LCV131075:LCW131078 LMR131075:LMS131078 LWN131075:LWO131078 MGJ131075:MGK131078 MQF131075:MQG131078 NAB131075:NAC131078 NJX131075:NJY131078 NTT131075:NTU131078 ODP131075:ODQ131078 ONL131075:ONM131078 OXH131075:OXI131078 PHD131075:PHE131078 PQZ131075:PRA131078 QAV131075:QAW131078 QKR131075:QKS131078 QUN131075:QUO131078 REJ131075:REK131078 ROF131075:ROG131078 RYB131075:RYC131078 SHX131075:SHY131078 SRT131075:SRU131078 TBP131075:TBQ131078 TLL131075:TLM131078 TVH131075:TVI131078 UFD131075:UFE131078 UOZ131075:UPA131078 UYV131075:UYW131078 VIR131075:VIS131078 VSN131075:VSO131078 WCJ131075:WCK131078 WMF131075:WMG131078 WWB131075:WWC131078 JP196611:JQ196614 TL196611:TM196614 ADH196611:ADI196614 AND196611:ANE196614 AWZ196611:AXA196614 BGV196611:BGW196614 BQR196611:BQS196614 CAN196611:CAO196614 CKJ196611:CKK196614 CUF196611:CUG196614 DEB196611:DEC196614 DNX196611:DNY196614 DXT196611:DXU196614 EHP196611:EHQ196614 ERL196611:ERM196614 FBH196611:FBI196614 FLD196611:FLE196614 FUZ196611:FVA196614 GEV196611:GEW196614 GOR196611:GOS196614 GYN196611:GYO196614 HIJ196611:HIK196614 HSF196611:HSG196614 ICB196611:ICC196614 ILX196611:ILY196614 IVT196611:IVU196614 JFP196611:JFQ196614 JPL196611:JPM196614 JZH196611:JZI196614 KJD196611:KJE196614 KSZ196611:KTA196614 LCV196611:LCW196614 LMR196611:LMS196614 LWN196611:LWO196614 MGJ196611:MGK196614 MQF196611:MQG196614 NAB196611:NAC196614 NJX196611:NJY196614 NTT196611:NTU196614 ODP196611:ODQ196614 ONL196611:ONM196614 OXH196611:OXI196614 PHD196611:PHE196614 PQZ196611:PRA196614 QAV196611:QAW196614 QKR196611:QKS196614 QUN196611:QUO196614 REJ196611:REK196614 ROF196611:ROG196614 RYB196611:RYC196614 SHX196611:SHY196614 SRT196611:SRU196614 TBP196611:TBQ196614 TLL196611:TLM196614 TVH196611:TVI196614 UFD196611:UFE196614 UOZ196611:UPA196614 UYV196611:UYW196614 VIR196611:VIS196614 VSN196611:VSO196614 WCJ196611:WCK196614 WMF196611:WMG196614 WWB196611:WWC196614 JP262147:JQ262150 TL262147:TM262150 ADH262147:ADI262150 AND262147:ANE262150 AWZ262147:AXA262150 BGV262147:BGW262150 BQR262147:BQS262150 CAN262147:CAO262150 CKJ262147:CKK262150 CUF262147:CUG262150 DEB262147:DEC262150 DNX262147:DNY262150 DXT262147:DXU262150 EHP262147:EHQ262150 ERL262147:ERM262150 FBH262147:FBI262150 FLD262147:FLE262150 FUZ262147:FVA262150 GEV262147:GEW262150 GOR262147:GOS262150 GYN262147:GYO262150 HIJ262147:HIK262150 HSF262147:HSG262150 ICB262147:ICC262150 ILX262147:ILY262150 IVT262147:IVU262150 JFP262147:JFQ262150 JPL262147:JPM262150 JZH262147:JZI262150 KJD262147:KJE262150 KSZ262147:KTA262150 LCV262147:LCW262150 LMR262147:LMS262150 LWN262147:LWO262150 MGJ262147:MGK262150 MQF262147:MQG262150 NAB262147:NAC262150 NJX262147:NJY262150 NTT262147:NTU262150 ODP262147:ODQ262150 ONL262147:ONM262150 OXH262147:OXI262150 PHD262147:PHE262150 PQZ262147:PRA262150 QAV262147:QAW262150 QKR262147:QKS262150 QUN262147:QUO262150 REJ262147:REK262150 ROF262147:ROG262150 RYB262147:RYC262150 SHX262147:SHY262150 SRT262147:SRU262150 TBP262147:TBQ262150 TLL262147:TLM262150 TVH262147:TVI262150 UFD262147:UFE262150 UOZ262147:UPA262150 UYV262147:UYW262150 VIR262147:VIS262150 VSN262147:VSO262150 WCJ262147:WCK262150 WMF262147:WMG262150 WWB262147:WWC262150 JP327683:JQ327686 TL327683:TM327686 ADH327683:ADI327686 AND327683:ANE327686 AWZ327683:AXA327686 BGV327683:BGW327686 BQR327683:BQS327686 CAN327683:CAO327686 CKJ327683:CKK327686 CUF327683:CUG327686 DEB327683:DEC327686 DNX327683:DNY327686 DXT327683:DXU327686 EHP327683:EHQ327686 ERL327683:ERM327686 FBH327683:FBI327686 FLD327683:FLE327686 FUZ327683:FVA327686 GEV327683:GEW327686 GOR327683:GOS327686 GYN327683:GYO327686 HIJ327683:HIK327686 HSF327683:HSG327686 ICB327683:ICC327686 ILX327683:ILY327686 IVT327683:IVU327686 JFP327683:JFQ327686 JPL327683:JPM327686 JZH327683:JZI327686 KJD327683:KJE327686 KSZ327683:KTA327686 LCV327683:LCW327686 LMR327683:LMS327686 LWN327683:LWO327686 MGJ327683:MGK327686 MQF327683:MQG327686 NAB327683:NAC327686 NJX327683:NJY327686 NTT327683:NTU327686 ODP327683:ODQ327686 ONL327683:ONM327686 OXH327683:OXI327686 PHD327683:PHE327686 PQZ327683:PRA327686 QAV327683:QAW327686 QKR327683:QKS327686 QUN327683:QUO327686 REJ327683:REK327686 ROF327683:ROG327686 RYB327683:RYC327686 SHX327683:SHY327686 SRT327683:SRU327686 TBP327683:TBQ327686 TLL327683:TLM327686 TVH327683:TVI327686 UFD327683:UFE327686 UOZ327683:UPA327686 UYV327683:UYW327686 VIR327683:VIS327686 VSN327683:VSO327686 WCJ327683:WCK327686 WMF327683:WMG327686 WWB327683:WWC327686 JP393219:JQ393222 TL393219:TM393222 ADH393219:ADI393222 AND393219:ANE393222 AWZ393219:AXA393222 BGV393219:BGW393222 BQR393219:BQS393222 CAN393219:CAO393222 CKJ393219:CKK393222 CUF393219:CUG393222 DEB393219:DEC393222 DNX393219:DNY393222 DXT393219:DXU393222 EHP393219:EHQ393222 ERL393219:ERM393222 FBH393219:FBI393222 FLD393219:FLE393222 FUZ393219:FVA393222 GEV393219:GEW393222 GOR393219:GOS393222 GYN393219:GYO393222 HIJ393219:HIK393222 HSF393219:HSG393222 ICB393219:ICC393222 ILX393219:ILY393222 IVT393219:IVU393222 JFP393219:JFQ393222 JPL393219:JPM393222 JZH393219:JZI393222 KJD393219:KJE393222 KSZ393219:KTA393222 LCV393219:LCW393222 LMR393219:LMS393222 LWN393219:LWO393222 MGJ393219:MGK393222 MQF393219:MQG393222 NAB393219:NAC393222 NJX393219:NJY393222 NTT393219:NTU393222 ODP393219:ODQ393222 ONL393219:ONM393222 OXH393219:OXI393222 PHD393219:PHE393222 PQZ393219:PRA393222 QAV393219:QAW393222 QKR393219:QKS393222 QUN393219:QUO393222 REJ393219:REK393222 ROF393219:ROG393222 RYB393219:RYC393222 SHX393219:SHY393222 SRT393219:SRU393222 TBP393219:TBQ393222 TLL393219:TLM393222 TVH393219:TVI393222 UFD393219:UFE393222 UOZ393219:UPA393222 UYV393219:UYW393222 VIR393219:VIS393222 VSN393219:VSO393222 WCJ393219:WCK393222 WMF393219:WMG393222 WWB393219:WWC393222 JP458755:JQ458758 TL458755:TM458758 ADH458755:ADI458758 AND458755:ANE458758 AWZ458755:AXA458758 BGV458755:BGW458758 BQR458755:BQS458758 CAN458755:CAO458758 CKJ458755:CKK458758 CUF458755:CUG458758 DEB458755:DEC458758 DNX458755:DNY458758 DXT458755:DXU458758 EHP458755:EHQ458758 ERL458755:ERM458758 FBH458755:FBI458758 FLD458755:FLE458758 FUZ458755:FVA458758 GEV458755:GEW458758 GOR458755:GOS458758 GYN458755:GYO458758 HIJ458755:HIK458758 HSF458755:HSG458758 ICB458755:ICC458758 ILX458755:ILY458758 IVT458755:IVU458758 JFP458755:JFQ458758 JPL458755:JPM458758 JZH458755:JZI458758 KJD458755:KJE458758 KSZ458755:KTA458758 LCV458755:LCW458758 LMR458755:LMS458758 LWN458755:LWO458758 MGJ458755:MGK458758 MQF458755:MQG458758 NAB458755:NAC458758 NJX458755:NJY458758 NTT458755:NTU458758 ODP458755:ODQ458758 ONL458755:ONM458758 OXH458755:OXI458758 PHD458755:PHE458758 PQZ458755:PRA458758 QAV458755:QAW458758 QKR458755:QKS458758 QUN458755:QUO458758 REJ458755:REK458758 ROF458755:ROG458758 RYB458755:RYC458758 SHX458755:SHY458758 SRT458755:SRU458758 TBP458755:TBQ458758 TLL458755:TLM458758 TVH458755:TVI458758 UFD458755:UFE458758 UOZ458755:UPA458758 UYV458755:UYW458758 VIR458755:VIS458758 VSN458755:VSO458758 WCJ458755:WCK458758 WMF458755:WMG458758 WWB458755:WWC458758 JP524291:JQ524294 TL524291:TM524294 ADH524291:ADI524294 AND524291:ANE524294 AWZ524291:AXA524294 BGV524291:BGW524294 BQR524291:BQS524294 CAN524291:CAO524294 CKJ524291:CKK524294 CUF524291:CUG524294 DEB524291:DEC524294 DNX524291:DNY524294 DXT524291:DXU524294 EHP524291:EHQ524294 ERL524291:ERM524294 FBH524291:FBI524294 FLD524291:FLE524294 FUZ524291:FVA524294 GEV524291:GEW524294 GOR524291:GOS524294 GYN524291:GYO524294 HIJ524291:HIK524294 HSF524291:HSG524294 ICB524291:ICC524294 ILX524291:ILY524294 IVT524291:IVU524294 JFP524291:JFQ524294 JPL524291:JPM524294 JZH524291:JZI524294 KJD524291:KJE524294 KSZ524291:KTA524294 LCV524291:LCW524294 LMR524291:LMS524294 LWN524291:LWO524294 MGJ524291:MGK524294 MQF524291:MQG524294 NAB524291:NAC524294 NJX524291:NJY524294 NTT524291:NTU524294 ODP524291:ODQ524294 ONL524291:ONM524294 OXH524291:OXI524294 PHD524291:PHE524294 PQZ524291:PRA524294 QAV524291:QAW524294 QKR524291:QKS524294 QUN524291:QUO524294 REJ524291:REK524294 ROF524291:ROG524294 RYB524291:RYC524294 SHX524291:SHY524294 SRT524291:SRU524294 TBP524291:TBQ524294 TLL524291:TLM524294 TVH524291:TVI524294 UFD524291:UFE524294 UOZ524291:UPA524294 UYV524291:UYW524294 VIR524291:VIS524294 VSN524291:VSO524294 WCJ524291:WCK524294 WMF524291:WMG524294 WWB524291:WWC524294 JP589827:JQ589830 TL589827:TM589830 ADH589827:ADI589830 AND589827:ANE589830 AWZ589827:AXA589830 BGV589827:BGW589830 BQR589827:BQS589830 CAN589827:CAO589830 CKJ589827:CKK589830 CUF589827:CUG589830 DEB589827:DEC589830 DNX589827:DNY589830 DXT589827:DXU589830 EHP589827:EHQ589830 ERL589827:ERM589830 FBH589827:FBI589830 FLD589827:FLE589830 FUZ589827:FVA589830 GEV589827:GEW589830 GOR589827:GOS589830 GYN589827:GYO589830 HIJ589827:HIK589830 HSF589827:HSG589830 ICB589827:ICC589830 ILX589827:ILY589830 IVT589827:IVU589830 JFP589827:JFQ589830 JPL589827:JPM589830 JZH589827:JZI589830 KJD589827:KJE589830 KSZ589827:KTA589830 LCV589827:LCW589830 LMR589827:LMS589830 LWN589827:LWO589830 MGJ589827:MGK589830 MQF589827:MQG589830 NAB589827:NAC589830 NJX589827:NJY589830 NTT589827:NTU589830 ODP589827:ODQ589830 ONL589827:ONM589830 OXH589827:OXI589830 PHD589827:PHE589830 PQZ589827:PRA589830 QAV589827:QAW589830 QKR589827:QKS589830 QUN589827:QUO589830 REJ589827:REK589830 ROF589827:ROG589830 RYB589827:RYC589830 SHX589827:SHY589830 SRT589827:SRU589830 TBP589827:TBQ589830 TLL589827:TLM589830 TVH589827:TVI589830 UFD589827:UFE589830 UOZ589827:UPA589830 UYV589827:UYW589830 VIR589827:VIS589830 VSN589827:VSO589830 WCJ589827:WCK589830 WMF589827:WMG589830 WWB589827:WWC589830 JP655363:JQ655366 TL655363:TM655366 ADH655363:ADI655366 AND655363:ANE655366 AWZ655363:AXA655366 BGV655363:BGW655366 BQR655363:BQS655366 CAN655363:CAO655366 CKJ655363:CKK655366 CUF655363:CUG655366 DEB655363:DEC655366 DNX655363:DNY655366 DXT655363:DXU655366 EHP655363:EHQ655366 ERL655363:ERM655366 FBH655363:FBI655366 FLD655363:FLE655366 FUZ655363:FVA655366 GEV655363:GEW655366 GOR655363:GOS655366 GYN655363:GYO655366 HIJ655363:HIK655366 HSF655363:HSG655366 ICB655363:ICC655366 ILX655363:ILY655366 IVT655363:IVU655366 JFP655363:JFQ655366 JPL655363:JPM655366 JZH655363:JZI655366 KJD655363:KJE655366 KSZ655363:KTA655366 LCV655363:LCW655366 LMR655363:LMS655366 LWN655363:LWO655366 MGJ655363:MGK655366 MQF655363:MQG655366 NAB655363:NAC655366 NJX655363:NJY655366 NTT655363:NTU655366 ODP655363:ODQ655366 ONL655363:ONM655366 OXH655363:OXI655366 PHD655363:PHE655366 PQZ655363:PRA655366 QAV655363:QAW655366 QKR655363:QKS655366 QUN655363:QUO655366 REJ655363:REK655366 ROF655363:ROG655366 RYB655363:RYC655366 SHX655363:SHY655366 SRT655363:SRU655366 TBP655363:TBQ655366 TLL655363:TLM655366 TVH655363:TVI655366 UFD655363:UFE655366 UOZ655363:UPA655366 UYV655363:UYW655366 VIR655363:VIS655366 VSN655363:VSO655366 WCJ655363:WCK655366 WMF655363:WMG655366 WWB655363:WWC655366 JP720899:JQ720902 TL720899:TM720902 ADH720899:ADI720902 AND720899:ANE720902 AWZ720899:AXA720902 BGV720899:BGW720902 BQR720899:BQS720902 CAN720899:CAO720902 CKJ720899:CKK720902 CUF720899:CUG720902 DEB720899:DEC720902 DNX720899:DNY720902 DXT720899:DXU720902 EHP720899:EHQ720902 ERL720899:ERM720902 FBH720899:FBI720902 FLD720899:FLE720902 FUZ720899:FVA720902 GEV720899:GEW720902 GOR720899:GOS720902 GYN720899:GYO720902 HIJ720899:HIK720902 HSF720899:HSG720902 ICB720899:ICC720902 ILX720899:ILY720902 IVT720899:IVU720902 JFP720899:JFQ720902 JPL720899:JPM720902 JZH720899:JZI720902 KJD720899:KJE720902 KSZ720899:KTA720902 LCV720899:LCW720902 LMR720899:LMS720902 LWN720899:LWO720902 MGJ720899:MGK720902 MQF720899:MQG720902 NAB720899:NAC720902 NJX720899:NJY720902 NTT720899:NTU720902 ODP720899:ODQ720902 ONL720899:ONM720902 OXH720899:OXI720902 PHD720899:PHE720902 PQZ720899:PRA720902 QAV720899:QAW720902 QKR720899:QKS720902 QUN720899:QUO720902 REJ720899:REK720902 ROF720899:ROG720902 RYB720899:RYC720902 SHX720899:SHY720902 SRT720899:SRU720902 TBP720899:TBQ720902 TLL720899:TLM720902 TVH720899:TVI720902 UFD720899:UFE720902 UOZ720899:UPA720902 UYV720899:UYW720902 VIR720899:VIS720902 VSN720899:VSO720902 WCJ720899:WCK720902 WMF720899:WMG720902 WWB720899:WWC720902 JP786435:JQ786438 TL786435:TM786438 ADH786435:ADI786438 AND786435:ANE786438 AWZ786435:AXA786438 BGV786435:BGW786438 BQR786435:BQS786438 CAN786435:CAO786438 CKJ786435:CKK786438 CUF786435:CUG786438 DEB786435:DEC786438 DNX786435:DNY786438 DXT786435:DXU786438 EHP786435:EHQ786438 ERL786435:ERM786438 FBH786435:FBI786438 FLD786435:FLE786438 FUZ786435:FVA786438 GEV786435:GEW786438 GOR786435:GOS786438 GYN786435:GYO786438 HIJ786435:HIK786438 HSF786435:HSG786438 ICB786435:ICC786438 ILX786435:ILY786438 IVT786435:IVU786438 JFP786435:JFQ786438 JPL786435:JPM786438 JZH786435:JZI786438 KJD786435:KJE786438 KSZ786435:KTA786438 LCV786435:LCW786438 LMR786435:LMS786438 LWN786435:LWO786438 MGJ786435:MGK786438 MQF786435:MQG786438 NAB786435:NAC786438 NJX786435:NJY786438 NTT786435:NTU786438 ODP786435:ODQ786438 ONL786435:ONM786438 OXH786435:OXI786438 PHD786435:PHE786438 PQZ786435:PRA786438 QAV786435:QAW786438 QKR786435:QKS786438 QUN786435:QUO786438 REJ786435:REK786438 ROF786435:ROG786438 RYB786435:RYC786438 SHX786435:SHY786438 SRT786435:SRU786438 TBP786435:TBQ786438 TLL786435:TLM786438 TVH786435:TVI786438 UFD786435:UFE786438 UOZ786435:UPA786438 UYV786435:UYW786438 VIR786435:VIS786438 VSN786435:VSO786438 WCJ786435:WCK786438 WMF786435:WMG786438 WWB786435:WWC786438 JP851971:JQ851974 TL851971:TM851974 ADH851971:ADI851974 AND851971:ANE851974 AWZ851971:AXA851974 BGV851971:BGW851974 BQR851971:BQS851974 CAN851971:CAO851974 CKJ851971:CKK851974 CUF851971:CUG851974 DEB851971:DEC851974 DNX851971:DNY851974 DXT851971:DXU851974 EHP851971:EHQ851974 ERL851971:ERM851974 FBH851971:FBI851974 FLD851971:FLE851974 FUZ851971:FVA851974 GEV851971:GEW851974 GOR851971:GOS851974 GYN851971:GYO851974 HIJ851971:HIK851974 HSF851971:HSG851974 ICB851971:ICC851974 ILX851971:ILY851974 IVT851971:IVU851974 JFP851971:JFQ851974 JPL851971:JPM851974 JZH851971:JZI851974 KJD851971:KJE851974 KSZ851971:KTA851974 LCV851971:LCW851974 LMR851971:LMS851974 LWN851971:LWO851974 MGJ851971:MGK851974 MQF851971:MQG851974 NAB851971:NAC851974 NJX851971:NJY851974 NTT851971:NTU851974 ODP851971:ODQ851974 ONL851971:ONM851974 OXH851971:OXI851974 PHD851971:PHE851974 PQZ851971:PRA851974 QAV851971:QAW851974 QKR851971:QKS851974 QUN851971:QUO851974 REJ851971:REK851974 ROF851971:ROG851974 RYB851971:RYC851974 SHX851971:SHY851974 SRT851971:SRU851974 TBP851971:TBQ851974 TLL851971:TLM851974 TVH851971:TVI851974 UFD851971:UFE851974 UOZ851971:UPA851974 UYV851971:UYW851974 VIR851971:VIS851974 VSN851971:VSO851974 WCJ851971:WCK851974 WMF851971:WMG851974 WWB851971:WWC851974 JP917507:JQ917510 TL917507:TM917510 ADH917507:ADI917510 AND917507:ANE917510 AWZ917507:AXA917510 BGV917507:BGW917510 BQR917507:BQS917510 CAN917507:CAO917510 CKJ917507:CKK917510 CUF917507:CUG917510 DEB917507:DEC917510 DNX917507:DNY917510 DXT917507:DXU917510 EHP917507:EHQ917510 ERL917507:ERM917510 FBH917507:FBI917510 FLD917507:FLE917510 FUZ917507:FVA917510 GEV917507:GEW917510 GOR917507:GOS917510 GYN917507:GYO917510 HIJ917507:HIK917510 HSF917507:HSG917510 ICB917507:ICC917510 ILX917507:ILY917510 IVT917507:IVU917510 JFP917507:JFQ917510 JPL917507:JPM917510 JZH917507:JZI917510 KJD917507:KJE917510 KSZ917507:KTA917510 LCV917507:LCW917510 LMR917507:LMS917510 LWN917507:LWO917510 MGJ917507:MGK917510 MQF917507:MQG917510 NAB917507:NAC917510 NJX917507:NJY917510 NTT917507:NTU917510 ODP917507:ODQ917510 ONL917507:ONM917510 OXH917507:OXI917510 PHD917507:PHE917510 PQZ917507:PRA917510 QAV917507:QAW917510 QKR917507:QKS917510 QUN917507:QUO917510 REJ917507:REK917510 ROF917507:ROG917510 RYB917507:RYC917510 SHX917507:SHY917510 SRT917507:SRU917510 TBP917507:TBQ917510 TLL917507:TLM917510 TVH917507:TVI917510 UFD917507:UFE917510 UOZ917507:UPA917510 UYV917507:UYW917510 VIR917507:VIS917510 VSN917507:VSO917510 WCJ917507:WCK917510 WMF917507:WMG917510 WWB917507:WWC917510 JP983043:JQ983046 TL983043:TM983046 ADH983043:ADI983046 AND983043:ANE983046 AWZ983043:AXA983046 BGV983043:BGW983046 BQR983043:BQS983046 CAN983043:CAO983046 CKJ983043:CKK983046 CUF983043:CUG983046 DEB983043:DEC983046 DNX983043:DNY983046 DXT983043:DXU983046 EHP983043:EHQ983046 ERL983043:ERM983046 FBH983043:FBI983046 FLD983043:FLE983046 FUZ983043:FVA983046 GEV983043:GEW983046 GOR983043:GOS983046 GYN983043:GYO983046 HIJ983043:HIK983046 HSF983043:HSG983046 ICB983043:ICC983046 ILX983043:ILY983046 IVT983043:IVU983046 JFP983043:JFQ983046 JPL983043:JPM983046 JZH983043:JZI983046 KJD983043:KJE983046 KSZ983043:KTA983046 LCV983043:LCW983046 LMR983043:LMS983046 LWN983043:LWO983046 MGJ983043:MGK983046 MQF983043:MQG983046 NAB983043:NAC983046 NJX983043:NJY983046 NTT983043:NTU983046 ODP983043:ODQ983046 ONL983043:ONM983046 OXH983043:OXI983046 PHD983043:PHE983046 PQZ983043:PRA983046 QAV983043:QAW983046 QKR983043:QKS983046 QUN983043:QUO983046 REJ983043:REK983046 ROF983043:ROG983046 RYB983043:RYC983046 SHX983043:SHY983046 SRT983043:SRU983046 TBP983043:TBQ983046 TLL983043:TLM983046 TVH983043:TVI983046 UFD983043:UFE983046 UOZ983043:UPA983046 UYV983043:UYW983046 VIR983043:VIS983046 VSN983043:VSO983046 WCJ983043:WCK983046 WMF983043:WMG983046 WWB983043:WWC983046 JQ30:JQ41 TM30:TM41 ADI30:ADI41 ANE30:ANE41 AXA30:AXA41 BGW30:BGW41 BQS30:BQS41 CAO30:CAO41 CKK30:CKK41 CUG30:CUG41 DEC30:DEC41 DNY30:DNY41 DXU30:DXU41 EHQ30:EHQ41 ERM30:ERM41 FBI30:FBI41 FLE30:FLE41 FVA30:FVA41 GEW30:GEW41 GOS30:GOS41 GYO30:GYO41 HIK30:HIK41 HSG30:HSG41 ICC30:ICC41 ILY30:ILY41 IVU30:IVU41 JFQ30:JFQ41 JPM30:JPM41 JZI30:JZI41 KJE30:KJE41 KTA30:KTA41 LCW30:LCW41 LMS30:LMS41 LWO30:LWO41 MGK30:MGK41 MQG30:MQG41 NAC30:NAC41 NJY30:NJY41 NTU30:NTU41 ODQ30:ODQ41 ONM30:ONM41 OXI30:OXI41 PHE30:PHE41 PRA30:PRA41 QAW30:QAW41 QKS30:QKS41 QUO30:QUO41 REK30:REK41 ROG30:ROG41 RYC30:RYC41 SHY30:SHY41 SRU30:SRU41 TBQ30:TBQ41 TLM30:TLM41 TVI30:TVI41 UFE30:UFE41 UPA30:UPA41 UYW30:UYW41 VIS30:VIS41 VSO30:VSO41 WCK30:WCK41 WMG30:WMG41 WWC30:WWC41 JQ65566:JQ65577 TM65566:TM65577 ADI65566:ADI65577 ANE65566:ANE65577 AXA65566:AXA65577 BGW65566:BGW65577 BQS65566:BQS65577 CAO65566:CAO65577 CKK65566:CKK65577 CUG65566:CUG65577 DEC65566:DEC65577 DNY65566:DNY65577 DXU65566:DXU65577 EHQ65566:EHQ65577 ERM65566:ERM65577 FBI65566:FBI65577 FLE65566:FLE65577 FVA65566:FVA65577 GEW65566:GEW65577 GOS65566:GOS65577 GYO65566:GYO65577 HIK65566:HIK65577 HSG65566:HSG65577 ICC65566:ICC65577 ILY65566:ILY65577 IVU65566:IVU65577 JFQ65566:JFQ65577 JPM65566:JPM65577 JZI65566:JZI65577 KJE65566:KJE65577 KTA65566:KTA65577 LCW65566:LCW65577 LMS65566:LMS65577 LWO65566:LWO65577 MGK65566:MGK65577 MQG65566:MQG65577 NAC65566:NAC65577 NJY65566:NJY65577 NTU65566:NTU65577 ODQ65566:ODQ65577 ONM65566:ONM65577 OXI65566:OXI65577 PHE65566:PHE65577 PRA65566:PRA65577 QAW65566:QAW65577 QKS65566:QKS65577 QUO65566:QUO65577 REK65566:REK65577 ROG65566:ROG65577 RYC65566:RYC65577 SHY65566:SHY65577 SRU65566:SRU65577 TBQ65566:TBQ65577 TLM65566:TLM65577 TVI65566:TVI65577 UFE65566:UFE65577 UPA65566:UPA65577 UYW65566:UYW65577 VIS65566:VIS65577 VSO65566:VSO65577 WCK65566:WCK65577 WMG65566:WMG65577 WWC65566:WWC65577 JQ131102:JQ131113 TM131102:TM131113 ADI131102:ADI131113 ANE131102:ANE131113 AXA131102:AXA131113 BGW131102:BGW131113 BQS131102:BQS131113 CAO131102:CAO131113 CKK131102:CKK131113 CUG131102:CUG131113 DEC131102:DEC131113 DNY131102:DNY131113 DXU131102:DXU131113 EHQ131102:EHQ131113 ERM131102:ERM131113 FBI131102:FBI131113 FLE131102:FLE131113 FVA131102:FVA131113 GEW131102:GEW131113 GOS131102:GOS131113 GYO131102:GYO131113 HIK131102:HIK131113 HSG131102:HSG131113 ICC131102:ICC131113 ILY131102:ILY131113 IVU131102:IVU131113 JFQ131102:JFQ131113 JPM131102:JPM131113 JZI131102:JZI131113 KJE131102:KJE131113 KTA131102:KTA131113 LCW131102:LCW131113 LMS131102:LMS131113 LWO131102:LWO131113 MGK131102:MGK131113 MQG131102:MQG131113 NAC131102:NAC131113 NJY131102:NJY131113 NTU131102:NTU131113 ODQ131102:ODQ131113 ONM131102:ONM131113 OXI131102:OXI131113 PHE131102:PHE131113 PRA131102:PRA131113 QAW131102:QAW131113 QKS131102:QKS131113 QUO131102:QUO131113 REK131102:REK131113 ROG131102:ROG131113 RYC131102:RYC131113 SHY131102:SHY131113 SRU131102:SRU131113 TBQ131102:TBQ131113 TLM131102:TLM131113 TVI131102:TVI131113 UFE131102:UFE131113 UPA131102:UPA131113 UYW131102:UYW131113 VIS131102:VIS131113 VSO131102:VSO131113 WCK131102:WCK131113 WMG131102:WMG131113 WWC131102:WWC131113 JQ196638:JQ196649 TM196638:TM196649 ADI196638:ADI196649 ANE196638:ANE196649 AXA196638:AXA196649 BGW196638:BGW196649 BQS196638:BQS196649 CAO196638:CAO196649 CKK196638:CKK196649 CUG196638:CUG196649 DEC196638:DEC196649 DNY196638:DNY196649 DXU196638:DXU196649 EHQ196638:EHQ196649 ERM196638:ERM196649 FBI196638:FBI196649 FLE196638:FLE196649 FVA196638:FVA196649 GEW196638:GEW196649 GOS196638:GOS196649 GYO196638:GYO196649 HIK196638:HIK196649 HSG196638:HSG196649 ICC196638:ICC196649 ILY196638:ILY196649 IVU196638:IVU196649 JFQ196638:JFQ196649 JPM196638:JPM196649 JZI196638:JZI196649 KJE196638:KJE196649 KTA196638:KTA196649 LCW196638:LCW196649 LMS196638:LMS196649 LWO196638:LWO196649 MGK196638:MGK196649 MQG196638:MQG196649 NAC196638:NAC196649 NJY196638:NJY196649 NTU196638:NTU196649 ODQ196638:ODQ196649 ONM196638:ONM196649 OXI196638:OXI196649 PHE196638:PHE196649 PRA196638:PRA196649 QAW196638:QAW196649 QKS196638:QKS196649 QUO196638:QUO196649 REK196638:REK196649 ROG196638:ROG196649 RYC196638:RYC196649 SHY196638:SHY196649 SRU196638:SRU196649 TBQ196638:TBQ196649 TLM196638:TLM196649 TVI196638:TVI196649 UFE196638:UFE196649 UPA196638:UPA196649 UYW196638:UYW196649 VIS196638:VIS196649 VSO196638:VSO196649 WCK196638:WCK196649 WMG196638:WMG196649 WWC196638:WWC196649 JQ262174:JQ262185 TM262174:TM262185 ADI262174:ADI262185 ANE262174:ANE262185 AXA262174:AXA262185 BGW262174:BGW262185 BQS262174:BQS262185 CAO262174:CAO262185 CKK262174:CKK262185 CUG262174:CUG262185 DEC262174:DEC262185 DNY262174:DNY262185 DXU262174:DXU262185 EHQ262174:EHQ262185 ERM262174:ERM262185 FBI262174:FBI262185 FLE262174:FLE262185 FVA262174:FVA262185 GEW262174:GEW262185 GOS262174:GOS262185 GYO262174:GYO262185 HIK262174:HIK262185 HSG262174:HSG262185 ICC262174:ICC262185 ILY262174:ILY262185 IVU262174:IVU262185 JFQ262174:JFQ262185 JPM262174:JPM262185 JZI262174:JZI262185 KJE262174:KJE262185 KTA262174:KTA262185 LCW262174:LCW262185 LMS262174:LMS262185 LWO262174:LWO262185 MGK262174:MGK262185 MQG262174:MQG262185 NAC262174:NAC262185 NJY262174:NJY262185 NTU262174:NTU262185 ODQ262174:ODQ262185 ONM262174:ONM262185 OXI262174:OXI262185 PHE262174:PHE262185 PRA262174:PRA262185 QAW262174:QAW262185 QKS262174:QKS262185 QUO262174:QUO262185 REK262174:REK262185 ROG262174:ROG262185 RYC262174:RYC262185 SHY262174:SHY262185 SRU262174:SRU262185 TBQ262174:TBQ262185 TLM262174:TLM262185 TVI262174:TVI262185 UFE262174:UFE262185 UPA262174:UPA262185 UYW262174:UYW262185 VIS262174:VIS262185 VSO262174:VSO262185 WCK262174:WCK262185 WMG262174:WMG262185 WWC262174:WWC262185 JQ327710:JQ327721 TM327710:TM327721 ADI327710:ADI327721 ANE327710:ANE327721 AXA327710:AXA327721 BGW327710:BGW327721 BQS327710:BQS327721 CAO327710:CAO327721 CKK327710:CKK327721 CUG327710:CUG327721 DEC327710:DEC327721 DNY327710:DNY327721 DXU327710:DXU327721 EHQ327710:EHQ327721 ERM327710:ERM327721 FBI327710:FBI327721 FLE327710:FLE327721 FVA327710:FVA327721 GEW327710:GEW327721 GOS327710:GOS327721 GYO327710:GYO327721 HIK327710:HIK327721 HSG327710:HSG327721 ICC327710:ICC327721 ILY327710:ILY327721 IVU327710:IVU327721 JFQ327710:JFQ327721 JPM327710:JPM327721 JZI327710:JZI327721 KJE327710:KJE327721 KTA327710:KTA327721 LCW327710:LCW327721 LMS327710:LMS327721 LWO327710:LWO327721 MGK327710:MGK327721 MQG327710:MQG327721 NAC327710:NAC327721 NJY327710:NJY327721 NTU327710:NTU327721 ODQ327710:ODQ327721 ONM327710:ONM327721 OXI327710:OXI327721 PHE327710:PHE327721 PRA327710:PRA327721 QAW327710:QAW327721 QKS327710:QKS327721 QUO327710:QUO327721 REK327710:REK327721 ROG327710:ROG327721 RYC327710:RYC327721 SHY327710:SHY327721 SRU327710:SRU327721 TBQ327710:TBQ327721 TLM327710:TLM327721 TVI327710:TVI327721 UFE327710:UFE327721 UPA327710:UPA327721 UYW327710:UYW327721 VIS327710:VIS327721 VSO327710:VSO327721 WCK327710:WCK327721 WMG327710:WMG327721 WWC327710:WWC327721 JQ393246:JQ393257 TM393246:TM393257 ADI393246:ADI393257 ANE393246:ANE393257 AXA393246:AXA393257 BGW393246:BGW393257 BQS393246:BQS393257 CAO393246:CAO393257 CKK393246:CKK393257 CUG393246:CUG393257 DEC393246:DEC393257 DNY393246:DNY393257 DXU393246:DXU393257 EHQ393246:EHQ393257 ERM393246:ERM393257 FBI393246:FBI393257 FLE393246:FLE393257 FVA393246:FVA393257 GEW393246:GEW393257 GOS393246:GOS393257 GYO393246:GYO393257 HIK393246:HIK393257 HSG393246:HSG393257 ICC393246:ICC393257 ILY393246:ILY393257 IVU393246:IVU393257 JFQ393246:JFQ393257 JPM393246:JPM393257 JZI393246:JZI393257 KJE393246:KJE393257 KTA393246:KTA393257 LCW393246:LCW393257 LMS393246:LMS393257 LWO393246:LWO393257 MGK393246:MGK393257 MQG393246:MQG393257 NAC393246:NAC393257 NJY393246:NJY393257 NTU393246:NTU393257 ODQ393246:ODQ393257 ONM393246:ONM393257 OXI393246:OXI393257 PHE393246:PHE393257 PRA393246:PRA393257 QAW393246:QAW393257 QKS393246:QKS393257 QUO393246:QUO393257 REK393246:REK393257 ROG393246:ROG393257 RYC393246:RYC393257 SHY393246:SHY393257 SRU393246:SRU393257 TBQ393246:TBQ393257 TLM393246:TLM393257 TVI393246:TVI393257 UFE393246:UFE393257 UPA393246:UPA393257 UYW393246:UYW393257 VIS393246:VIS393257 VSO393246:VSO393257 WCK393246:WCK393257 WMG393246:WMG393257 WWC393246:WWC393257 JQ458782:JQ458793 TM458782:TM458793 ADI458782:ADI458793 ANE458782:ANE458793 AXA458782:AXA458793 BGW458782:BGW458793 BQS458782:BQS458793 CAO458782:CAO458793 CKK458782:CKK458793 CUG458782:CUG458793 DEC458782:DEC458793 DNY458782:DNY458793 DXU458782:DXU458793 EHQ458782:EHQ458793 ERM458782:ERM458793 FBI458782:FBI458793 FLE458782:FLE458793 FVA458782:FVA458793 GEW458782:GEW458793 GOS458782:GOS458793 GYO458782:GYO458793 HIK458782:HIK458793 HSG458782:HSG458793 ICC458782:ICC458793 ILY458782:ILY458793 IVU458782:IVU458793 JFQ458782:JFQ458793 JPM458782:JPM458793 JZI458782:JZI458793 KJE458782:KJE458793 KTA458782:KTA458793 LCW458782:LCW458793 LMS458782:LMS458793 LWO458782:LWO458793 MGK458782:MGK458793 MQG458782:MQG458793 NAC458782:NAC458793 NJY458782:NJY458793 NTU458782:NTU458793 ODQ458782:ODQ458793 ONM458782:ONM458793 OXI458782:OXI458793 PHE458782:PHE458793 PRA458782:PRA458793 QAW458782:QAW458793 QKS458782:QKS458793 QUO458782:QUO458793 REK458782:REK458793 ROG458782:ROG458793 RYC458782:RYC458793 SHY458782:SHY458793 SRU458782:SRU458793 TBQ458782:TBQ458793 TLM458782:TLM458793 TVI458782:TVI458793 UFE458782:UFE458793 UPA458782:UPA458793 UYW458782:UYW458793 VIS458782:VIS458793 VSO458782:VSO458793 WCK458782:WCK458793 WMG458782:WMG458793 WWC458782:WWC458793 JQ524318:JQ524329 TM524318:TM524329 ADI524318:ADI524329 ANE524318:ANE524329 AXA524318:AXA524329 BGW524318:BGW524329 BQS524318:BQS524329 CAO524318:CAO524329 CKK524318:CKK524329 CUG524318:CUG524329 DEC524318:DEC524329 DNY524318:DNY524329 DXU524318:DXU524329 EHQ524318:EHQ524329 ERM524318:ERM524329 FBI524318:FBI524329 FLE524318:FLE524329 FVA524318:FVA524329 GEW524318:GEW524329 GOS524318:GOS524329 GYO524318:GYO524329 HIK524318:HIK524329 HSG524318:HSG524329 ICC524318:ICC524329 ILY524318:ILY524329 IVU524318:IVU524329 JFQ524318:JFQ524329 JPM524318:JPM524329 JZI524318:JZI524329 KJE524318:KJE524329 KTA524318:KTA524329 LCW524318:LCW524329 LMS524318:LMS524329 LWO524318:LWO524329 MGK524318:MGK524329 MQG524318:MQG524329 NAC524318:NAC524329 NJY524318:NJY524329 NTU524318:NTU524329 ODQ524318:ODQ524329 ONM524318:ONM524329 OXI524318:OXI524329 PHE524318:PHE524329 PRA524318:PRA524329 QAW524318:QAW524329 QKS524318:QKS524329 QUO524318:QUO524329 REK524318:REK524329 ROG524318:ROG524329 RYC524318:RYC524329 SHY524318:SHY524329 SRU524318:SRU524329 TBQ524318:TBQ524329 TLM524318:TLM524329 TVI524318:TVI524329 UFE524318:UFE524329 UPA524318:UPA524329 UYW524318:UYW524329 VIS524318:VIS524329 VSO524318:VSO524329 WCK524318:WCK524329 WMG524318:WMG524329 WWC524318:WWC524329 JQ589854:JQ589865 TM589854:TM589865 ADI589854:ADI589865 ANE589854:ANE589865 AXA589854:AXA589865 BGW589854:BGW589865 BQS589854:BQS589865 CAO589854:CAO589865 CKK589854:CKK589865 CUG589854:CUG589865 DEC589854:DEC589865 DNY589854:DNY589865 DXU589854:DXU589865 EHQ589854:EHQ589865 ERM589854:ERM589865 FBI589854:FBI589865 FLE589854:FLE589865 FVA589854:FVA589865 GEW589854:GEW589865 GOS589854:GOS589865 GYO589854:GYO589865 HIK589854:HIK589865 HSG589854:HSG589865 ICC589854:ICC589865 ILY589854:ILY589865 IVU589854:IVU589865 JFQ589854:JFQ589865 JPM589854:JPM589865 JZI589854:JZI589865 KJE589854:KJE589865 KTA589854:KTA589865 LCW589854:LCW589865 LMS589854:LMS589865 LWO589854:LWO589865 MGK589854:MGK589865 MQG589854:MQG589865 NAC589854:NAC589865 NJY589854:NJY589865 NTU589854:NTU589865 ODQ589854:ODQ589865 ONM589854:ONM589865 OXI589854:OXI589865 PHE589854:PHE589865 PRA589854:PRA589865 QAW589854:QAW589865 QKS589854:QKS589865 QUO589854:QUO589865 REK589854:REK589865 ROG589854:ROG589865 RYC589854:RYC589865 SHY589854:SHY589865 SRU589854:SRU589865 TBQ589854:TBQ589865 TLM589854:TLM589865 TVI589854:TVI589865 UFE589854:UFE589865 UPA589854:UPA589865 UYW589854:UYW589865 VIS589854:VIS589865 VSO589854:VSO589865 WCK589854:WCK589865 WMG589854:WMG589865 WWC589854:WWC589865 JQ655390:JQ655401 TM655390:TM655401 ADI655390:ADI655401 ANE655390:ANE655401 AXA655390:AXA655401 BGW655390:BGW655401 BQS655390:BQS655401 CAO655390:CAO655401 CKK655390:CKK655401 CUG655390:CUG655401 DEC655390:DEC655401 DNY655390:DNY655401 DXU655390:DXU655401 EHQ655390:EHQ655401 ERM655390:ERM655401 FBI655390:FBI655401 FLE655390:FLE655401 FVA655390:FVA655401 GEW655390:GEW655401 GOS655390:GOS655401 GYO655390:GYO655401 HIK655390:HIK655401 HSG655390:HSG655401 ICC655390:ICC655401 ILY655390:ILY655401 IVU655390:IVU655401 JFQ655390:JFQ655401 JPM655390:JPM655401 JZI655390:JZI655401 KJE655390:KJE655401 KTA655390:KTA655401 LCW655390:LCW655401 LMS655390:LMS655401 LWO655390:LWO655401 MGK655390:MGK655401 MQG655390:MQG655401 NAC655390:NAC655401 NJY655390:NJY655401 NTU655390:NTU655401 ODQ655390:ODQ655401 ONM655390:ONM655401 OXI655390:OXI655401 PHE655390:PHE655401 PRA655390:PRA655401 QAW655390:QAW655401 QKS655390:QKS655401 QUO655390:QUO655401 REK655390:REK655401 ROG655390:ROG655401 RYC655390:RYC655401 SHY655390:SHY655401 SRU655390:SRU655401 TBQ655390:TBQ655401 TLM655390:TLM655401 TVI655390:TVI655401 UFE655390:UFE655401 UPA655390:UPA655401 UYW655390:UYW655401 VIS655390:VIS655401 VSO655390:VSO655401 WCK655390:WCK655401 WMG655390:WMG655401 WWC655390:WWC655401 JQ720926:JQ720937 TM720926:TM720937 ADI720926:ADI720937 ANE720926:ANE720937 AXA720926:AXA720937 BGW720926:BGW720937 BQS720926:BQS720937 CAO720926:CAO720937 CKK720926:CKK720937 CUG720926:CUG720937 DEC720926:DEC720937 DNY720926:DNY720937 DXU720926:DXU720937 EHQ720926:EHQ720937 ERM720926:ERM720937 FBI720926:FBI720937 FLE720926:FLE720937 FVA720926:FVA720937 GEW720926:GEW720937 GOS720926:GOS720937 GYO720926:GYO720937 HIK720926:HIK720937 HSG720926:HSG720937 ICC720926:ICC720937 ILY720926:ILY720937 IVU720926:IVU720937 JFQ720926:JFQ720937 JPM720926:JPM720937 JZI720926:JZI720937 KJE720926:KJE720937 KTA720926:KTA720937 LCW720926:LCW720937 LMS720926:LMS720937 LWO720926:LWO720937 MGK720926:MGK720937 MQG720926:MQG720937 NAC720926:NAC720937 NJY720926:NJY720937 NTU720926:NTU720937 ODQ720926:ODQ720937 ONM720926:ONM720937 OXI720926:OXI720937 PHE720926:PHE720937 PRA720926:PRA720937 QAW720926:QAW720937 QKS720926:QKS720937 QUO720926:QUO720937 REK720926:REK720937 ROG720926:ROG720937 RYC720926:RYC720937 SHY720926:SHY720937 SRU720926:SRU720937 TBQ720926:TBQ720937 TLM720926:TLM720937 TVI720926:TVI720937 UFE720926:UFE720937 UPA720926:UPA720937 UYW720926:UYW720937 VIS720926:VIS720937 VSO720926:VSO720937 WCK720926:WCK720937 WMG720926:WMG720937 WWC720926:WWC720937 JQ786462:JQ786473 TM786462:TM786473 ADI786462:ADI786473 ANE786462:ANE786473 AXA786462:AXA786473 BGW786462:BGW786473 BQS786462:BQS786473 CAO786462:CAO786473 CKK786462:CKK786473 CUG786462:CUG786473 DEC786462:DEC786473 DNY786462:DNY786473 DXU786462:DXU786473 EHQ786462:EHQ786473 ERM786462:ERM786473 FBI786462:FBI786473 FLE786462:FLE786473 FVA786462:FVA786473 GEW786462:GEW786473 GOS786462:GOS786473 GYO786462:GYO786473 HIK786462:HIK786473 HSG786462:HSG786473 ICC786462:ICC786473 ILY786462:ILY786473 IVU786462:IVU786473 JFQ786462:JFQ786473 JPM786462:JPM786473 JZI786462:JZI786473 KJE786462:KJE786473 KTA786462:KTA786473 LCW786462:LCW786473 LMS786462:LMS786473 LWO786462:LWO786473 MGK786462:MGK786473 MQG786462:MQG786473 NAC786462:NAC786473 NJY786462:NJY786473 NTU786462:NTU786473 ODQ786462:ODQ786473 ONM786462:ONM786473 OXI786462:OXI786473 PHE786462:PHE786473 PRA786462:PRA786473 QAW786462:QAW786473 QKS786462:QKS786473 QUO786462:QUO786473 REK786462:REK786473 ROG786462:ROG786473 RYC786462:RYC786473 SHY786462:SHY786473 SRU786462:SRU786473 TBQ786462:TBQ786473 TLM786462:TLM786473 TVI786462:TVI786473 UFE786462:UFE786473 UPA786462:UPA786473 UYW786462:UYW786473 VIS786462:VIS786473 VSO786462:VSO786473 WCK786462:WCK786473 WMG786462:WMG786473 WWC786462:WWC786473 JQ851998:JQ852009 TM851998:TM852009 ADI851998:ADI852009 ANE851998:ANE852009 AXA851998:AXA852009 BGW851998:BGW852009 BQS851998:BQS852009 CAO851998:CAO852009 CKK851998:CKK852009 CUG851998:CUG852009 DEC851998:DEC852009 DNY851998:DNY852009 DXU851998:DXU852009 EHQ851998:EHQ852009 ERM851998:ERM852009 FBI851998:FBI852009 FLE851998:FLE852009 FVA851998:FVA852009 GEW851998:GEW852009 GOS851998:GOS852009 GYO851998:GYO852009 HIK851998:HIK852009 HSG851998:HSG852009 ICC851998:ICC852009 ILY851998:ILY852009 IVU851998:IVU852009 JFQ851998:JFQ852009 JPM851998:JPM852009 JZI851998:JZI852009 KJE851998:KJE852009 KTA851998:KTA852009 LCW851998:LCW852009 LMS851998:LMS852009 LWO851998:LWO852009 MGK851998:MGK852009 MQG851998:MQG852009 NAC851998:NAC852009 NJY851998:NJY852009 NTU851998:NTU852009 ODQ851998:ODQ852009 ONM851998:ONM852009 OXI851998:OXI852009 PHE851998:PHE852009 PRA851998:PRA852009 QAW851998:QAW852009 QKS851998:QKS852009 QUO851998:QUO852009 REK851998:REK852009 ROG851998:ROG852009 RYC851998:RYC852009 SHY851998:SHY852009 SRU851998:SRU852009 TBQ851998:TBQ852009 TLM851998:TLM852009 TVI851998:TVI852009 UFE851998:UFE852009 UPA851998:UPA852009 UYW851998:UYW852009 VIS851998:VIS852009 VSO851998:VSO852009 WCK851998:WCK852009 WMG851998:WMG852009 WWC851998:WWC852009 JQ917534:JQ917545 TM917534:TM917545 ADI917534:ADI917545 ANE917534:ANE917545 AXA917534:AXA917545 BGW917534:BGW917545 BQS917534:BQS917545 CAO917534:CAO917545 CKK917534:CKK917545 CUG917534:CUG917545 DEC917534:DEC917545 DNY917534:DNY917545 DXU917534:DXU917545 EHQ917534:EHQ917545 ERM917534:ERM917545 FBI917534:FBI917545 FLE917534:FLE917545 FVA917534:FVA917545 GEW917534:GEW917545 GOS917534:GOS917545 GYO917534:GYO917545 HIK917534:HIK917545 HSG917534:HSG917545 ICC917534:ICC917545 ILY917534:ILY917545 IVU917534:IVU917545 JFQ917534:JFQ917545 JPM917534:JPM917545 JZI917534:JZI917545 KJE917534:KJE917545 KTA917534:KTA917545 LCW917534:LCW917545 LMS917534:LMS917545 LWO917534:LWO917545 MGK917534:MGK917545 MQG917534:MQG917545 NAC917534:NAC917545 NJY917534:NJY917545 NTU917534:NTU917545 ODQ917534:ODQ917545 ONM917534:ONM917545 OXI917534:OXI917545 PHE917534:PHE917545 PRA917534:PRA917545 QAW917534:QAW917545 QKS917534:QKS917545 QUO917534:QUO917545 REK917534:REK917545 ROG917534:ROG917545 RYC917534:RYC917545 SHY917534:SHY917545 SRU917534:SRU917545 TBQ917534:TBQ917545 TLM917534:TLM917545 TVI917534:TVI917545 UFE917534:UFE917545 UPA917534:UPA917545 UYW917534:UYW917545 VIS917534:VIS917545 VSO917534:VSO917545 WCK917534:WCK917545 WMG917534:WMG917545 WWC917534:WWC917545 JQ983070:JQ983081 TM983070:TM983081 ADI983070:ADI983081 ANE983070:ANE983081 AXA983070:AXA983081 BGW983070:BGW983081 BQS983070:BQS983081 CAO983070:CAO983081 CKK983070:CKK983081 CUG983070:CUG983081 DEC983070:DEC983081 DNY983070:DNY983081 DXU983070:DXU983081 EHQ983070:EHQ983081 ERM983070:ERM983081 FBI983070:FBI983081 FLE983070:FLE983081 FVA983070:FVA983081 GEW983070:GEW983081 GOS983070:GOS983081 GYO983070:GYO983081 HIK983070:HIK983081 HSG983070:HSG983081 ICC983070:ICC983081 ILY983070:ILY983081 IVU983070:IVU983081 JFQ983070:JFQ983081 JPM983070:JPM983081 JZI983070:JZI983081 KJE983070:KJE983081 KTA983070:KTA983081 LCW983070:LCW983081 LMS983070:LMS983081 LWO983070:LWO983081 MGK983070:MGK983081 MQG983070:MQG983081 NAC983070:NAC983081 NJY983070:NJY983081 NTU983070:NTU983081 ODQ983070:ODQ983081 ONM983070:ONM983081 OXI983070:OXI983081 PHE983070:PHE983081 PRA983070:PRA983081 QAW983070:QAW983081 QKS983070:QKS983081 QUO983070:QUO983081 REK983070:REK983081 ROG983070:ROG983081 RYC983070:RYC983081 SHY983070:SHY983081 SRU983070:SRU983081 TBQ983070:TBQ983081 TLM983070:TLM983081 TVI983070:TVI983081 UFE983070:UFE983081 UPA983070:UPA983081 UYW983070:UYW983081 VIS983070:VIS983081 VSO983070:VSO983081 WCK983070:WCK983081 WMG983070:WMG983081 WWC983070:WWC983081 JP21:JP41 TL21:TL41 ADH21:ADH41 AND21:AND41 AWZ21:AWZ41 BGV21:BGV41 BQR21:BQR41 CAN21:CAN41 CKJ21:CKJ41 CUF21:CUF41 DEB21:DEB41 DNX21:DNX41 DXT21:DXT41 EHP21:EHP41 ERL21:ERL41 FBH21:FBH41 FLD21:FLD41 FUZ21:FUZ41 GEV21:GEV41 GOR21:GOR41 GYN21:GYN41 HIJ21:HIJ41 HSF21:HSF41 ICB21:ICB41 ILX21:ILX41 IVT21:IVT41 JFP21:JFP41 JPL21:JPL41 JZH21:JZH41 KJD21:KJD41 KSZ21:KSZ41 LCV21:LCV41 LMR21:LMR41 LWN21:LWN41 MGJ21:MGJ41 MQF21:MQF41 NAB21:NAB41 NJX21:NJX41 NTT21:NTT41 ODP21:ODP41 ONL21:ONL41 OXH21:OXH41 PHD21:PHD41 PQZ21:PQZ41 QAV21:QAV41 QKR21:QKR41 QUN21:QUN41 REJ21:REJ41 ROF21:ROF41 RYB21:RYB41 SHX21:SHX41 SRT21:SRT41 TBP21:TBP41 TLL21:TLL41 TVH21:TVH41 UFD21:UFD41 UOZ21:UOZ41 UYV21:UYV41 VIR21:VIR41 VSN21:VSN41 WCJ21:WCJ41 WMF21:WMF41 WWB21:WWB41 JP65557:JP65577 TL65557:TL65577 ADH65557:ADH65577 AND65557:AND65577 AWZ65557:AWZ65577 BGV65557:BGV65577 BQR65557:BQR65577 CAN65557:CAN65577 CKJ65557:CKJ65577 CUF65557:CUF65577 DEB65557:DEB65577 DNX65557:DNX65577 DXT65557:DXT65577 EHP65557:EHP65577 ERL65557:ERL65577 FBH65557:FBH65577 FLD65557:FLD65577 FUZ65557:FUZ65577 GEV65557:GEV65577 GOR65557:GOR65577 GYN65557:GYN65577 HIJ65557:HIJ65577 HSF65557:HSF65577 ICB65557:ICB65577 ILX65557:ILX65577 IVT65557:IVT65577 JFP65557:JFP65577 JPL65557:JPL65577 JZH65557:JZH65577 KJD65557:KJD65577 KSZ65557:KSZ65577 LCV65557:LCV65577 LMR65557:LMR65577 LWN65557:LWN65577 MGJ65557:MGJ65577 MQF65557:MQF65577 NAB65557:NAB65577 NJX65557:NJX65577 NTT65557:NTT65577 ODP65557:ODP65577 ONL65557:ONL65577 OXH65557:OXH65577 PHD65557:PHD65577 PQZ65557:PQZ65577 QAV65557:QAV65577 QKR65557:QKR65577 QUN65557:QUN65577 REJ65557:REJ65577 ROF65557:ROF65577 RYB65557:RYB65577 SHX65557:SHX65577 SRT65557:SRT65577 TBP65557:TBP65577 TLL65557:TLL65577 TVH65557:TVH65577 UFD65557:UFD65577 UOZ65557:UOZ65577 UYV65557:UYV65577 VIR65557:VIR65577 VSN65557:VSN65577 WCJ65557:WCJ65577 WMF65557:WMF65577 WWB65557:WWB65577 JP131093:JP131113 TL131093:TL131113 ADH131093:ADH131113 AND131093:AND131113 AWZ131093:AWZ131113 BGV131093:BGV131113 BQR131093:BQR131113 CAN131093:CAN131113 CKJ131093:CKJ131113 CUF131093:CUF131113 DEB131093:DEB131113 DNX131093:DNX131113 DXT131093:DXT131113 EHP131093:EHP131113 ERL131093:ERL131113 FBH131093:FBH131113 FLD131093:FLD131113 FUZ131093:FUZ131113 GEV131093:GEV131113 GOR131093:GOR131113 GYN131093:GYN131113 HIJ131093:HIJ131113 HSF131093:HSF131113 ICB131093:ICB131113 ILX131093:ILX131113 IVT131093:IVT131113 JFP131093:JFP131113 JPL131093:JPL131113 JZH131093:JZH131113 KJD131093:KJD131113 KSZ131093:KSZ131113 LCV131093:LCV131113 LMR131093:LMR131113 LWN131093:LWN131113 MGJ131093:MGJ131113 MQF131093:MQF131113 NAB131093:NAB131113 NJX131093:NJX131113 NTT131093:NTT131113 ODP131093:ODP131113 ONL131093:ONL131113 OXH131093:OXH131113 PHD131093:PHD131113 PQZ131093:PQZ131113 QAV131093:QAV131113 QKR131093:QKR131113 QUN131093:QUN131113 REJ131093:REJ131113 ROF131093:ROF131113 RYB131093:RYB131113 SHX131093:SHX131113 SRT131093:SRT131113 TBP131093:TBP131113 TLL131093:TLL131113 TVH131093:TVH131113 UFD131093:UFD131113 UOZ131093:UOZ131113 UYV131093:UYV131113 VIR131093:VIR131113 VSN131093:VSN131113 WCJ131093:WCJ131113 WMF131093:WMF131113 WWB131093:WWB131113 JP196629:JP196649 TL196629:TL196649 ADH196629:ADH196649 AND196629:AND196649 AWZ196629:AWZ196649 BGV196629:BGV196649 BQR196629:BQR196649 CAN196629:CAN196649 CKJ196629:CKJ196649 CUF196629:CUF196649 DEB196629:DEB196649 DNX196629:DNX196649 DXT196629:DXT196649 EHP196629:EHP196649 ERL196629:ERL196649 FBH196629:FBH196649 FLD196629:FLD196649 FUZ196629:FUZ196649 GEV196629:GEV196649 GOR196629:GOR196649 GYN196629:GYN196649 HIJ196629:HIJ196649 HSF196629:HSF196649 ICB196629:ICB196649 ILX196629:ILX196649 IVT196629:IVT196649 JFP196629:JFP196649 JPL196629:JPL196649 JZH196629:JZH196649 KJD196629:KJD196649 KSZ196629:KSZ196649 LCV196629:LCV196649 LMR196629:LMR196649 LWN196629:LWN196649 MGJ196629:MGJ196649 MQF196629:MQF196649 NAB196629:NAB196649 NJX196629:NJX196649 NTT196629:NTT196649 ODP196629:ODP196649 ONL196629:ONL196649 OXH196629:OXH196649 PHD196629:PHD196649 PQZ196629:PQZ196649 QAV196629:QAV196649 QKR196629:QKR196649 QUN196629:QUN196649 REJ196629:REJ196649 ROF196629:ROF196649 RYB196629:RYB196649 SHX196629:SHX196649 SRT196629:SRT196649 TBP196629:TBP196649 TLL196629:TLL196649 TVH196629:TVH196649 UFD196629:UFD196649 UOZ196629:UOZ196649 UYV196629:UYV196649 VIR196629:VIR196649 VSN196629:VSN196649 WCJ196629:WCJ196649 WMF196629:WMF196649 WWB196629:WWB196649 JP262165:JP262185 TL262165:TL262185 ADH262165:ADH262185 AND262165:AND262185 AWZ262165:AWZ262185 BGV262165:BGV262185 BQR262165:BQR262185 CAN262165:CAN262185 CKJ262165:CKJ262185 CUF262165:CUF262185 DEB262165:DEB262185 DNX262165:DNX262185 DXT262165:DXT262185 EHP262165:EHP262185 ERL262165:ERL262185 FBH262165:FBH262185 FLD262165:FLD262185 FUZ262165:FUZ262185 GEV262165:GEV262185 GOR262165:GOR262185 GYN262165:GYN262185 HIJ262165:HIJ262185 HSF262165:HSF262185 ICB262165:ICB262185 ILX262165:ILX262185 IVT262165:IVT262185 JFP262165:JFP262185 JPL262165:JPL262185 JZH262165:JZH262185 KJD262165:KJD262185 KSZ262165:KSZ262185 LCV262165:LCV262185 LMR262165:LMR262185 LWN262165:LWN262185 MGJ262165:MGJ262185 MQF262165:MQF262185 NAB262165:NAB262185 NJX262165:NJX262185 NTT262165:NTT262185 ODP262165:ODP262185 ONL262165:ONL262185 OXH262165:OXH262185 PHD262165:PHD262185 PQZ262165:PQZ262185 QAV262165:QAV262185 QKR262165:QKR262185 QUN262165:QUN262185 REJ262165:REJ262185 ROF262165:ROF262185 RYB262165:RYB262185 SHX262165:SHX262185 SRT262165:SRT262185 TBP262165:TBP262185 TLL262165:TLL262185 TVH262165:TVH262185 UFD262165:UFD262185 UOZ262165:UOZ262185 UYV262165:UYV262185 VIR262165:VIR262185 VSN262165:VSN262185 WCJ262165:WCJ262185 WMF262165:WMF262185 WWB262165:WWB262185 JP327701:JP327721 TL327701:TL327721 ADH327701:ADH327721 AND327701:AND327721 AWZ327701:AWZ327721 BGV327701:BGV327721 BQR327701:BQR327721 CAN327701:CAN327721 CKJ327701:CKJ327721 CUF327701:CUF327721 DEB327701:DEB327721 DNX327701:DNX327721 DXT327701:DXT327721 EHP327701:EHP327721 ERL327701:ERL327721 FBH327701:FBH327721 FLD327701:FLD327721 FUZ327701:FUZ327721 GEV327701:GEV327721 GOR327701:GOR327721 GYN327701:GYN327721 HIJ327701:HIJ327721 HSF327701:HSF327721 ICB327701:ICB327721 ILX327701:ILX327721 IVT327701:IVT327721 JFP327701:JFP327721 JPL327701:JPL327721 JZH327701:JZH327721 KJD327701:KJD327721 KSZ327701:KSZ327721 LCV327701:LCV327721 LMR327701:LMR327721 LWN327701:LWN327721 MGJ327701:MGJ327721 MQF327701:MQF327721 NAB327701:NAB327721 NJX327701:NJX327721 NTT327701:NTT327721 ODP327701:ODP327721 ONL327701:ONL327721 OXH327701:OXH327721 PHD327701:PHD327721 PQZ327701:PQZ327721 QAV327701:QAV327721 QKR327701:QKR327721 QUN327701:QUN327721 REJ327701:REJ327721 ROF327701:ROF327721 RYB327701:RYB327721 SHX327701:SHX327721 SRT327701:SRT327721 TBP327701:TBP327721 TLL327701:TLL327721 TVH327701:TVH327721 UFD327701:UFD327721 UOZ327701:UOZ327721 UYV327701:UYV327721 VIR327701:VIR327721 VSN327701:VSN327721 WCJ327701:WCJ327721 WMF327701:WMF327721 WWB327701:WWB327721 JP393237:JP393257 TL393237:TL393257 ADH393237:ADH393257 AND393237:AND393257 AWZ393237:AWZ393257 BGV393237:BGV393257 BQR393237:BQR393257 CAN393237:CAN393257 CKJ393237:CKJ393257 CUF393237:CUF393257 DEB393237:DEB393257 DNX393237:DNX393257 DXT393237:DXT393257 EHP393237:EHP393257 ERL393237:ERL393257 FBH393237:FBH393257 FLD393237:FLD393257 FUZ393237:FUZ393257 GEV393237:GEV393257 GOR393237:GOR393257 GYN393237:GYN393257 HIJ393237:HIJ393257 HSF393237:HSF393257 ICB393237:ICB393257 ILX393237:ILX393257 IVT393237:IVT393257 JFP393237:JFP393257 JPL393237:JPL393257 JZH393237:JZH393257 KJD393237:KJD393257 KSZ393237:KSZ393257 LCV393237:LCV393257 LMR393237:LMR393257 LWN393237:LWN393257 MGJ393237:MGJ393257 MQF393237:MQF393257 NAB393237:NAB393257 NJX393237:NJX393257 NTT393237:NTT393257 ODP393237:ODP393257 ONL393237:ONL393257 OXH393237:OXH393257 PHD393237:PHD393257 PQZ393237:PQZ393257 QAV393237:QAV393257 QKR393237:QKR393257 QUN393237:QUN393257 REJ393237:REJ393257 ROF393237:ROF393257 RYB393237:RYB393257 SHX393237:SHX393257 SRT393237:SRT393257 TBP393237:TBP393257 TLL393237:TLL393257 TVH393237:TVH393257 UFD393237:UFD393257 UOZ393237:UOZ393257 UYV393237:UYV393257 VIR393237:VIR393257 VSN393237:VSN393257 WCJ393237:WCJ393257 WMF393237:WMF393257 WWB393237:WWB393257 JP458773:JP458793 TL458773:TL458793 ADH458773:ADH458793 AND458773:AND458793 AWZ458773:AWZ458793 BGV458773:BGV458793 BQR458773:BQR458793 CAN458773:CAN458793 CKJ458773:CKJ458793 CUF458773:CUF458793 DEB458773:DEB458793 DNX458773:DNX458793 DXT458773:DXT458793 EHP458773:EHP458793 ERL458773:ERL458793 FBH458773:FBH458793 FLD458773:FLD458793 FUZ458773:FUZ458793 GEV458773:GEV458793 GOR458773:GOR458793 GYN458773:GYN458793 HIJ458773:HIJ458793 HSF458773:HSF458793 ICB458773:ICB458793 ILX458773:ILX458793 IVT458773:IVT458793 JFP458773:JFP458793 JPL458773:JPL458793 JZH458773:JZH458793 KJD458773:KJD458793 KSZ458773:KSZ458793 LCV458773:LCV458793 LMR458773:LMR458793 LWN458773:LWN458793 MGJ458773:MGJ458793 MQF458773:MQF458793 NAB458773:NAB458793 NJX458773:NJX458793 NTT458773:NTT458793 ODP458773:ODP458793 ONL458773:ONL458793 OXH458773:OXH458793 PHD458773:PHD458793 PQZ458773:PQZ458793 QAV458773:QAV458793 QKR458773:QKR458793 QUN458773:QUN458793 REJ458773:REJ458793 ROF458773:ROF458793 RYB458773:RYB458793 SHX458773:SHX458793 SRT458773:SRT458793 TBP458773:TBP458793 TLL458773:TLL458793 TVH458773:TVH458793 UFD458773:UFD458793 UOZ458773:UOZ458793 UYV458773:UYV458793 VIR458773:VIR458793 VSN458773:VSN458793 WCJ458773:WCJ458793 WMF458773:WMF458793 WWB458773:WWB458793 JP524309:JP524329 TL524309:TL524329 ADH524309:ADH524329 AND524309:AND524329 AWZ524309:AWZ524329 BGV524309:BGV524329 BQR524309:BQR524329 CAN524309:CAN524329 CKJ524309:CKJ524329 CUF524309:CUF524329 DEB524309:DEB524329 DNX524309:DNX524329 DXT524309:DXT524329 EHP524309:EHP524329 ERL524309:ERL524329 FBH524309:FBH524329 FLD524309:FLD524329 FUZ524309:FUZ524329 GEV524309:GEV524329 GOR524309:GOR524329 GYN524309:GYN524329 HIJ524309:HIJ524329 HSF524309:HSF524329 ICB524309:ICB524329 ILX524309:ILX524329 IVT524309:IVT524329 JFP524309:JFP524329 JPL524309:JPL524329 JZH524309:JZH524329 KJD524309:KJD524329 KSZ524309:KSZ524329 LCV524309:LCV524329 LMR524309:LMR524329 LWN524309:LWN524329 MGJ524309:MGJ524329 MQF524309:MQF524329 NAB524309:NAB524329 NJX524309:NJX524329 NTT524309:NTT524329 ODP524309:ODP524329 ONL524309:ONL524329 OXH524309:OXH524329 PHD524309:PHD524329 PQZ524309:PQZ524329 QAV524309:QAV524329 QKR524309:QKR524329 QUN524309:QUN524329 REJ524309:REJ524329 ROF524309:ROF524329 RYB524309:RYB524329 SHX524309:SHX524329 SRT524309:SRT524329 TBP524309:TBP524329 TLL524309:TLL524329 TVH524309:TVH524329 UFD524309:UFD524329 UOZ524309:UOZ524329 UYV524309:UYV524329 VIR524309:VIR524329 VSN524309:VSN524329 WCJ524309:WCJ524329 WMF524309:WMF524329 WWB524309:WWB524329 JP589845:JP589865 TL589845:TL589865 ADH589845:ADH589865 AND589845:AND589865 AWZ589845:AWZ589865 BGV589845:BGV589865 BQR589845:BQR589865 CAN589845:CAN589865 CKJ589845:CKJ589865 CUF589845:CUF589865 DEB589845:DEB589865 DNX589845:DNX589865 DXT589845:DXT589865 EHP589845:EHP589865 ERL589845:ERL589865 FBH589845:FBH589865 FLD589845:FLD589865 FUZ589845:FUZ589865 GEV589845:GEV589865 GOR589845:GOR589865 GYN589845:GYN589865 HIJ589845:HIJ589865 HSF589845:HSF589865 ICB589845:ICB589865 ILX589845:ILX589865 IVT589845:IVT589865 JFP589845:JFP589865 JPL589845:JPL589865 JZH589845:JZH589865 KJD589845:KJD589865 KSZ589845:KSZ589865 LCV589845:LCV589865 LMR589845:LMR589865 LWN589845:LWN589865 MGJ589845:MGJ589865 MQF589845:MQF589865 NAB589845:NAB589865 NJX589845:NJX589865 NTT589845:NTT589865 ODP589845:ODP589865 ONL589845:ONL589865 OXH589845:OXH589865 PHD589845:PHD589865 PQZ589845:PQZ589865 QAV589845:QAV589865 QKR589845:QKR589865 QUN589845:QUN589865 REJ589845:REJ589865 ROF589845:ROF589865 RYB589845:RYB589865 SHX589845:SHX589865 SRT589845:SRT589865 TBP589845:TBP589865 TLL589845:TLL589865 TVH589845:TVH589865 UFD589845:UFD589865 UOZ589845:UOZ589865 UYV589845:UYV589865 VIR589845:VIR589865 VSN589845:VSN589865 WCJ589845:WCJ589865 WMF589845:WMF589865 WWB589845:WWB589865 JP655381:JP655401 TL655381:TL655401 ADH655381:ADH655401 AND655381:AND655401 AWZ655381:AWZ655401 BGV655381:BGV655401 BQR655381:BQR655401 CAN655381:CAN655401 CKJ655381:CKJ655401 CUF655381:CUF655401 DEB655381:DEB655401 DNX655381:DNX655401 DXT655381:DXT655401 EHP655381:EHP655401 ERL655381:ERL655401 FBH655381:FBH655401 FLD655381:FLD655401 FUZ655381:FUZ655401 GEV655381:GEV655401 GOR655381:GOR655401 GYN655381:GYN655401 HIJ655381:HIJ655401 HSF655381:HSF655401 ICB655381:ICB655401 ILX655381:ILX655401 IVT655381:IVT655401 JFP655381:JFP655401 JPL655381:JPL655401 JZH655381:JZH655401 KJD655381:KJD655401 KSZ655381:KSZ655401 LCV655381:LCV655401 LMR655381:LMR655401 LWN655381:LWN655401 MGJ655381:MGJ655401 MQF655381:MQF655401 NAB655381:NAB655401 NJX655381:NJX655401 NTT655381:NTT655401 ODP655381:ODP655401 ONL655381:ONL655401 OXH655381:OXH655401 PHD655381:PHD655401 PQZ655381:PQZ655401 QAV655381:QAV655401 QKR655381:QKR655401 QUN655381:QUN655401 REJ655381:REJ655401 ROF655381:ROF655401 RYB655381:RYB655401 SHX655381:SHX655401 SRT655381:SRT655401 TBP655381:TBP655401 TLL655381:TLL655401 TVH655381:TVH655401 UFD655381:UFD655401 UOZ655381:UOZ655401 UYV655381:UYV655401 VIR655381:VIR655401 VSN655381:VSN655401 WCJ655381:WCJ655401 WMF655381:WMF655401 WWB655381:WWB655401 JP720917:JP720937 TL720917:TL720937 ADH720917:ADH720937 AND720917:AND720937 AWZ720917:AWZ720937 BGV720917:BGV720937 BQR720917:BQR720937 CAN720917:CAN720937 CKJ720917:CKJ720937 CUF720917:CUF720937 DEB720917:DEB720937 DNX720917:DNX720937 DXT720917:DXT720937 EHP720917:EHP720937 ERL720917:ERL720937 FBH720917:FBH720937 FLD720917:FLD720937 FUZ720917:FUZ720937 GEV720917:GEV720937 GOR720917:GOR720937 GYN720917:GYN720937 HIJ720917:HIJ720937 HSF720917:HSF720937 ICB720917:ICB720937 ILX720917:ILX720937 IVT720917:IVT720937 JFP720917:JFP720937 JPL720917:JPL720937 JZH720917:JZH720937 KJD720917:KJD720937 KSZ720917:KSZ720937 LCV720917:LCV720937 LMR720917:LMR720937 LWN720917:LWN720937 MGJ720917:MGJ720937 MQF720917:MQF720937 NAB720917:NAB720937 NJX720917:NJX720937 NTT720917:NTT720937 ODP720917:ODP720937 ONL720917:ONL720937 OXH720917:OXH720937 PHD720917:PHD720937 PQZ720917:PQZ720937 QAV720917:QAV720937 QKR720917:QKR720937 QUN720917:QUN720937 REJ720917:REJ720937 ROF720917:ROF720937 RYB720917:RYB720937 SHX720917:SHX720937 SRT720917:SRT720937 TBP720917:TBP720937 TLL720917:TLL720937 TVH720917:TVH720937 UFD720917:UFD720937 UOZ720917:UOZ720937 UYV720917:UYV720937 VIR720917:VIR720937 VSN720917:VSN720937 WCJ720917:WCJ720937 WMF720917:WMF720937 WWB720917:WWB720937 JP786453:JP786473 TL786453:TL786473 ADH786453:ADH786473 AND786453:AND786473 AWZ786453:AWZ786473 BGV786453:BGV786473 BQR786453:BQR786473 CAN786453:CAN786473 CKJ786453:CKJ786473 CUF786453:CUF786473 DEB786453:DEB786473 DNX786453:DNX786473 DXT786453:DXT786473 EHP786453:EHP786473 ERL786453:ERL786473 FBH786453:FBH786473 FLD786453:FLD786473 FUZ786453:FUZ786473 GEV786453:GEV786473 GOR786453:GOR786473 GYN786453:GYN786473 HIJ786453:HIJ786473 HSF786453:HSF786473 ICB786453:ICB786473 ILX786453:ILX786473 IVT786453:IVT786473 JFP786453:JFP786473 JPL786453:JPL786473 JZH786453:JZH786473 KJD786453:KJD786473 KSZ786453:KSZ786473 LCV786453:LCV786473 LMR786453:LMR786473 LWN786453:LWN786473 MGJ786453:MGJ786473 MQF786453:MQF786473 NAB786453:NAB786473 NJX786453:NJX786473 NTT786453:NTT786473 ODP786453:ODP786473 ONL786453:ONL786473 OXH786453:OXH786473 PHD786453:PHD786473 PQZ786453:PQZ786473 QAV786453:QAV786473 QKR786453:QKR786473 QUN786453:QUN786473 REJ786453:REJ786473 ROF786453:ROF786473 RYB786453:RYB786473 SHX786453:SHX786473 SRT786453:SRT786473 TBP786453:TBP786473 TLL786453:TLL786473 TVH786453:TVH786473 UFD786453:UFD786473 UOZ786453:UOZ786473 UYV786453:UYV786473 VIR786453:VIR786473 VSN786453:VSN786473 WCJ786453:WCJ786473 WMF786453:WMF786473 WWB786453:WWB786473 JP851989:JP852009 TL851989:TL852009 ADH851989:ADH852009 AND851989:AND852009 AWZ851989:AWZ852009 BGV851989:BGV852009 BQR851989:BQR852009 CAN851989:CAN852009 CKJ851989:CKJ852009 CUF851989:CUF852009 DEB851989:DEB852009 DNX851989:DNX852009 DXT851989:DXT852009 EHP851989:EHP852009 ERL851989:ERL852009 FBH851989:FBH852009 FLD851989:FLD852009 FUZ851989:FUZ852009 GEV851989:GEV852009 GOR851989:GOR852009 GYN851989:GYN852009 HIJ851989:HIJ852009 HSF851989:HSF852009 ICB851989:ICB852009 ILX851989:ILX852009 IVT851989:IVT852009 JFP851989:JFP852009 JPL851989:JPL852009 JZH851989:JZH852009 KJD851989:KJD852009 KSZ851989:KSZ852009 LCV851989:LCV852009 LMR851989:LMR852009 LWN851989:LWN852009 MGJ851989:MGJ852009 MQF851989:MQF852009 NAB851989:NAB852009 NJX851989:NJX852009 NTT851989:NTT852009 ODP851989:ODP852009 ONL851989:ONL852009 OXH851989:OXH852009 PHD851989:PHD852009 PQZ851989:PQZ852009 QAV851989:QAV852009 QKR851989:QKR852009 QUN851989:QUN852009 REJ851989:REJ852009 ROF851989:ROF852009 RYB851989:RYB852009 SHX851989:SHX852009 SRT851989:SRT852009 TBP851989:TBP852009 TLL851989:TLL852009 TVH851989:TVH852009 UFD851989:UFD852009 UOZ851989:UOZ852009 UYV851989:UYV852009 VIR851989:VIR852009 VSN851989:VSN852009 WCJ851989:WCJ852009 WMF851989:WMF852009 WWB851989:WWB852009 JP917525:JP917545 TL917525:TL917545 ADH917525:ADH917545 AND917525:AND917545 AWZ917525:AWZ917545 BGV917525:BGV917545 BQR917525:BQR917545 CAN917525:CAN917545 CKJ917525:CKJ917545 CUF917525:CUF917545 DEB917525:DEB917545 DNX917525:DNX917545 DXT917525:DXT917545 EHP917525:EHP917545 ERL917525:ERL917545 FBH917525:FBH917545 FLD917525:FLD917545 FUZ917525:FUZ917545 GEV917525:GEV917545 GOR917525:GOR917545 GYN917525:GYN917545 HIJ917525:HIJ917545 HSF917525:HSF917545 ICB917525:ICB917545 ILX917525:ILX917545 IVT917525:IVT917545 JFP917525:JFP917545 JPL917525:JPL917545 JZH917525:JZH917545 KJD917525:KJD917545 KSZ917525:KSZ917545 LCV917525:LCV917545 LMR917525:LMR917545 LWN917525:LWN917545 MGJ917525:MGJ917545 MQF917525:MQF917545 NAB917525:NAB917545 NJX917525:NJX917545 NTT917525:NTT917545 ODP917525:ODP917545 ONL917525:ONL917545 OXH917525:OXH917545 PHD917525:PHD917545 PQZ917525:PQZ917545 QAV917525:QAV917545 QKR917525:QKR917545 QUN917525:QUN917545 REJ917525:REJ917545 ROF917525:ROF917545 RYB917525:RYB917545 SHX917525:SHX917545 SRT917525:SRT917545 TBP917525:TBP917545 TLL917525:TLL917545 TVH917525:TVH917545 UFD917525:UFD917545 UOZ917525:UOZ917545 UYV917525:UYV917545 VIR917525:VIR917545 VSN917525:VSN917545 WCJ917525:WCJ917545 WMF917525:WMF917545 WWB917525:WWB917545 JP983061:JP983081 TL983061:TL983081 ADH983061:ADH983081 AND983061:AND983081 AWZ983061:AWZ983081 BGV983061:BGV983081 BQR983061:BQR983081 CAN983061:CAN983081 CKJ983061:CKJ983081 CUF983061:CUF983081 DEB983061:DEB983081 DNX983061:DNX983081 DXT983061:DXT983081 EHP983061:EHP983081 ERL983061:ERL983081 FBH983061:FBH983081 FLD983061:FLD983081 FUZ983061:FUZ983081 GEV983061:GEV983081 GOR983061:GOR983081 GYN983061:GYN983081 HIJ983061:HIJ983081 HSF983061:HSF983081 ICB983061:ICB983081 ILX983061:ILX983081 IVT983061:IVT983081 JFP983061:JFP983081 JPL983061:JPL983081 JZH983061:JZH983081 KJD983061:KJD983081 KSZ983061:KSZ983081 LCV983061:LCV983081 LMR983061:LMR983081 LWN983061:LWN983081 MGJ983061:MGJ983081 MQF983061:MQF983081 NAB983061:NAB983081 NJX983061:NJX983081 NTT983061:NTT983081 ODP983061:ODP983081 ONL983061:ONL983081 OXH983061:OXH983081 PHD983061:PHD983081 PQZ983061:PQZ983081 QAV983061:QAV983081 QKR983061:QKR983081 QUN983061:QUN983081 REJ983061:REJ983081 ROF983061:ROF983081 RYB983061:RYB983081 SHX983061:SHX983081 SRT983061:SRT983081 TBP983061:TBP983081 TLL983061:TLL983081 TVH983061:TVH983081 UFD983061:UFD983081 UOZ983061:UOZ983081 UYV983061:UYV983081 VIR983061:VIR983081 VSN983061:VSN983081 WCJ983061:WCJ983081 WMF983061:WMF983081 WWB983061:WWB983081 JQ17:JQ22 TM17:TM22 ADI17:ADI22 ANE17:ANE22 AXA17:AXA22 BGW17:BGW22 BQS17:BQS22 CAO17:CAO22 CKK17:CKK22 CUG17:CUG22 DEC17:DEC22 DNY17:DNY22 DXU17:DXU22 EHQ17:EHQ22 ERM17:ERM22 FBI17:FBI22 FLE17:FLE22 FVA17:FVA22 GEW17:GEW22 GOS17:GOS22 GYO17:GYO22 HIK17:HIK22 HSG17:HSG22 ICC17:ICC22 ILY17:ILY22 IVU17:IVU22 JFQ17:JFQ22 JPM17:JPM22 JZI17:JZI22 KJE17:KJE22 KTA17:KTA22 LCW17:LCW22 LMS17:LMS22 LWO17:LWO22 MGK17:MGK22 MQG17:MQG22 NAC17:NAC22 NJY17:NJY22 NTU17:NTU22 ODQ17:ODQ22 ONM17:ONM22 OXI17:OXI22 PHE17:PHE22 PRA17:PRA22 QAW17:QAW22 QKS17:QKS22 QUO17:QUO22 REK17:REK22 ROG17:ROG22 RYC17:RYC22 SHY17:SHY22 SRU17:SRU22 TBQ17:TBQ22 TLM17:TLM22 TVI17:TVI22 UFE17:UFE22 UPA17:UPA22 UYW17:UYW22 VIS17:VIS22 VSO17:VSO22 WCK17:WCK22 WMG17:WMG22 WWC17:WWC22 JQ65553:JQ65558 TM65553:TM65558 ADI65553:ADI65558 ANE65553:ANE65558 AXA65553:AXA65558 BGW65553:BGW65558 BQS65553:BQS65558 CAO65553:CAO65558 CKK65553:CKK65558 CUG65553:CUG65558 DEC65553:DEC65558 DNY65553:DNY65558 DXU65553:DXU65558 EHQ65553:EHQ65558 ERM65553:ERM65558 FBI65553:FBI65558 FLE65553:FLE65558 FVA65553:FVA65558 GEW65553:GEW65558 GOS65553:GOS65558 GYO65553:GYO65558 HIK65553:HIK65558 HSG65553:HSG65558 ICC65553:ICC65558 ILY65553:ILY65558 IVU65553:IVU65558 JFQ65553:JFQ65558 JPM65553:JPM65558 JZI65553:JZI65558 KJE65553:KJE65558 KTA65553:KTA65558 LCW65553:LCW65558 LMS65553:LMS65558 LWO65553:LWO65558 MGK65553:MGK65558 MQG65553:MQG65558 NAC65553:NAC65558 NJY65553:NJY65558 NTU65553:NTU65558 ODQ65553:ODQ65558 ONM65553:ONM65558 OXI65553:OXI65558 PHE65553:PHE65558 PRA65553:PRA65558 QAW65553:QAW65558 QKS65553:QKS65558 QUO65553:QUO65558 REK65553:REK65558 ROG65553:ROG65558 RYC65553:RYC65558 SHY65553:SHY65558 SRU65553:SRU65558 TBQ65553:TBQ65558 TLM65553:TLM65558 TVI65553:TVI65558 UFE65553:UFE65558 UPA65553:UPA65558 UYW65553:UYW65558 VIS65553:VIS65558 VSO65553:VSO65558 WCK65553:WCK65558 WMG65553:WMG65558 WWC65553:WWC65558 JQ131089:JQ131094 TM131089:TM131094 ADI131089:ADI131094 ANE131089:ANE131094 AXA131089:AXA131094 BGW131089:BGW131094 BQS131089:BQS131094 CAO131089:CAO131094 CKK131089:CKK131094 CUG131089:CUG131094 DEC131089:DEC131094 DNY131089:DNY131094 DXU131089:DXU131094 EHQ131089:EHQ131094 ERM131089:ERM131094 FBI131089:FBI131094 FLE131089:FLE131094 FVA131089:FVA131094 GEW131089:GEW131094 GOS131089:GOS131094 GYO131089:GYO131094 HIK131089:HIK131094 HSG131089:HSG131094 ICC131089:ICC131094 ILY131089:ILY131094 IVU131089:IVU131094 JFQ131089:JFQ131094 JPM131089:JPM131094 JZI131089:JZI131094 KJE131089:KJE131094 KTA131089:KTA131094 LCW131089:LCW131094 LMS131089:LMS131094 LWO131089:LWO131094 MGK131089:MGK131094 MQG131089:MQG131094 NAC131089:NAC131094 NJY131089:NJY131094 NTU131089:NTU131094 ODQ131089:ODQ131094 ONM131089:ONM131094 OXI131089:OXI131094 PHE131089:PHE131094 PRA131089:PRA131094 QAW131089:QAW131094 QKS131089:QKS131094 QUO131089:QUO131094 REK131089:REK131094 ROG131089:ROG131094 RYC131089:RYC131094 SHY131089:SHY131094 SRU131089:SRU131094 TBQ131089:TBQ131094 TLM131089:TLM131094 TVI131089:TVI131094 UFE131089:UFE131094 UPA131089:UPA131094 UYW131089:UYW131094 VIS131089:VIS131094 VSO131089:VSO131094 WCK131089:WCK131094 WMG131089:WMG131094 WWC131089:WWC131094 JQ196625:JQ196630 TM196625:TM196630 ADI196625:ADI196630 ANE196625:ANE196630 AXA196625:AXA196630 BGW196625:BGW196630 BQS196625:BQS196630 CAO196625:CAO196630 CKK196625:CKK196630 CUG196625:CUG196630 DEC196625:DEC196630 DNY196625:DNY196630 DXU196625:DXU196630 EHQ196625:EHQ196630 ERM196625:ERM196630 FBI196625:FBI196630 FLE196625:FLE196630 FVA196625:FVA196630 GEW196625:GEW196630 GOS196625:GOS196630 GYO196625:GYO196630 HIK196625:HIK196630 HSG196625:HSG196630 ICC196625:ICC196630 ILY196625:ILY196630 IVU196625:IVU196630 JFQ196625:JFQ196630 JPM196625:JPM196630 JZI196625:JZI196630 KJE196625:KJE196630 KTA196625:KTA196630 LCW196625:LCW196630 LMS196625:LMS196630 LWO196625:LWO196630 MGK196625:MGK196630 MQG196625:MQG196630 NAC196625:NAC196630 NJY196625:NJY196630 NTU196625:NTU196630 ODQ196625:ODQ196630 ONM196625:ONM196630 OXI196625:OXI196630 PHE196625:PHE196630 PRA196625:PRA196630 QAW196625:QAW196630 QKS196625:QKS196630 QUO196625:QUO196630 REK196625:REK196630 ROG196625:ROG196630 RYC196625:RYC196630 SHY196625:SHY196630 SRU196625:SRU196630 TBQ196625:TBQ196630 TLM196625:TLM196630 TVI196625:TVI196630 UFE196625:UFE196630 UPA196625:UPA196630 UYW196625:UYW196630 VIS196625:VIS196630 VSO196625:VSO196630 WCK196625:WCK196630 WMG196625:WMG196630 WWC196625:WWC196630 JQ262161:JQ262166 TM262161:TM262166 ADI262161:ADI262166 ANE262161:ANE262166 AXA262161:AXA262166 BGW262161:BGW262166 BQS262161:BQS262166 CAO262161:CAO262166 CKK262161:CKK262166 CUG262161:CUG262166 DEC262161:DEC262166 DNY262161:DNY262166 DXU262161:DXU262166 EHQ262161:EHQ262166 ERM262161:ERM262166 FBI262161:FBI262166 FLE262161:FLE262166 FVA262161:FVA262166 GEW262161:GEW262166 GOS262161:GOS262166 GYO262161:GYO262166 HIK262161:HIK262166 HSG262161:HSG262166 ICC262161:ICC262166 ILY262161:ILY262166 IVU262161:IVU262166 JFQ262161:JFQ262166 JPM262161:JPM262166 JZI262161:JZI262166 KJE262161:KJE262166 KTA262161:KTA262166 LCW262161:LCW262166 LMS262161:LMS262166 LWO262161:LWO262166 MGK262161:MGK262166 MQG262161:MQG262166 NAC262161:NAC262166 NJY262161:NJY262166 NTU262161:NTU262166 ODQ262161:ODQ262166 ONM262161:ONM262166 OXI262161:OXI262166 PHE262161:PHE262166 PRA262161:PRA262166 QAW262161:QAW262166 QKS262161:QKS262166 QUO262161:QUO262166 REK262161:REK262166 ROG262161:ROG262166 RYC262161:RYC262166 SHY262161:SHY262166 SRU262161:SRU262166 TBQ262161:TBQ262166 TLM262161:TLM262166 TVI262161:TVI262166 UFE262161:UFE262166 UPA262161:UPA262166 UYW262161:UYW262166 VIS262161:VIS262166 VSO262161:VSO262166 WCK262161:WCK262166 WMG262161:WMG262166 WWC262161:WWC262166 JQ327697:JQ327702 TM327697:TM327702 ADI327697:ADI327702 ANE327697:ANE327702 AXA327697:AXA327702 BGW327697:BGW327702 BQS327697:BQS327702 CAO327697:CAO327702 CKK327697:CKK327702 CUG327697:CUG327702 DEC327697:DEC327702 DNY327697:DNY327702 DXU327697:DXU327702 EHQ327697:EHQ327702 ERM327697:ERM327702 FBI327697:FBI327702 FLE327697:FLE327702 FVA327697:FVA327702 GEW327697:GEW327702 GOS327697:GOS327702 GYO327697:GYO327702 HIK327697:HIK327702 HSG327697:HSG327702 ICC327697:ICC327702 ILY327697:ILY327702 IVU327697:IVU327702 JFQ327697:JFQ327702 JPM327697:JPM327702 JZI327697:JZI327702 KJE327697:KJE327702 KTA327697:KTA327702 LCW327697:LCW327702 LMS327697:LMS327702 LWO327697:LWO327702 MGK327697:MGK327702 MQG327697:MQG327702 NAC327697:NAC327702 NJY327697:NJY327702 NTU327697:NTU327702 ODQ327697:ODQ327702 ONM327697:ONM327702 OXI327697:OXI327702 PHE327697:PHE327702 PRA327697:PRA327702 QAW327697:QAW327702 QKS327697:QKS327702 QUO327697:QUO327702 REK327697:REK327702 ROG327697:ROG327702 RYC327697:RYC327702 SHY327697:SHY327702 SRU327697:SRU327702 TBQ327697:TBQ327702 TLM327697:TLM327702 TVI327697:TVI327702 UFE327697:UFE327702 UPA327697:UPA327702 UYW327697:UYW327702 VIS327697:VIS327702 VSO327697:VSO327702 WCK327697:WCK327702 WMG327697:WMG327702 WWC327697:WWC327702 JQ393233:JQ393238 TM393233:TM393238 ADI393233:ADI393238 ANE393233:ANE393238 AXA393233:AXA393238 BGW393233:BGW393238 BQS393233:BQS393238 CAO393233:CAO393238 CKK393233:CKK393238 CUG393233:CUG393238 DEC393233:DEC393238 DNY393233:DNY393238 DXU393233:DXU393238 EHQ393233:EHQ393238 ERM393233:ERM393238 FBI393233:FBI393238 FLE393233:FLE393238 FVA393233:FVA393238 GEW393233:GEW393238 GOS393233:GOS393238 GYO393233:GYO393238 HIK393233:HIK393238 HSG393233:HSG393238 ICC393233:ICC393238 ILY393233:ILY393238 IVU393233:IVU393238 JFQ393233:JFQ393238 JPM393233:JPM393238 JZI393233:JZI393238 KJE393233:KJE393238 KTA393233:KTA393238 LCW393233:LCW393238 LMS393233:LMS393238 LWO393233:LWO393238 MGK393233:MGK393238 MQG393233:MQG393238 NAC393233:NAC393238 NJY393233:NJY393238 NTU393233:NTU393238 ODQ393233:ODQ393238 ONM393233:ONM393238 OXI393233:OXI393238 PHE393233:PHE393238 PRA393233:PRA393238 QAW393233:QAW393238 QKS393233:QKS393238 QUO393233:QUO393238 REK393233:REK393238 ROG393233:ROG393238 RYC393233:RYC393238 SHY393233:SHY393238 SRU393233:SRU393238 TBQ393233:TBQ393238 TLM393233:TLM393238 TVI393233:TVI393238 UFE393233:UFE393238 UPA393233:UPA393238 UYW393233:UYW393238 VIS393233:VIS393238 VSO393233:VSO393238 WCK393233:WCK393238 WMG393233:WMG393238 WWC393233:WWC393238 JQ458769:JQ458774 TM458769:TM458774 ADI458769:ADI458774 ANE458769:ANE458774 AXA458769:AXA458774 BGW458769:BGW458774 BQS458769:BQS458774 CAO458769:CAO458774 CKK458769:CKK458774 CUG458769:CUG458774 DEC458769:DEC458774 DNY458769:DNY458774 DXU458769:DXU458774 EHQ458769:EHQ458774 ERM458769:ERM458774 FBI458769:FBI458774 FLE458769:FLE458774 FVA458769:FVA458774 GEW458769:GEW458774 GOS458769:GOS458774 GYO458769:GYO458774 HIK458769:HIK458774 HSG458769:HSG458774 ICC458769:ICC458774 ILY458769:ILY458774 IVU458769:IVU458774 JFQ458769:JFQ458774 JPM458769:JPM458774 JZI458769:JZI458774 KJE458769:KJE458774 KTA458769:KTA458774 LCW458769:LCW458774 LMS458769:LMS458774 LWO458769:LWO458774 MGK458769:MGK458774 MQG458769:MQG458774 NAC458769:NAC458774 NJY458769:NJY458774 NTU458769:NTU458774 ODQ458769:ODQ458774 ONM458769:ONM458774 OXI458769:OXI458774 PHE458769:PHE458774 PRA458769:PRA458774 QAW458769:QAW458774 QKS458769:QKS458774 QUO458769:QUO458774 REK458769:REK458774 ROG458769:ROG458774 RYC458769:RYC458774 SHY458769:SHY458774 SRU458769:SRU458774 TBQ458769:TBQ458774 TLM458769:TLM458774 TVI458769:TVI458774 UFE458769:UFE458774 UPA458769:UPA458774 UYW458769:UYW458774 VIS458769:VIS458774 VSO458769:VSO458774 WCK458769:WCK458774 WMG458769:WMG458774 WWC458769:WWC458774 JQ524305:JQ524310 TM524305:TM524310 ADI524305:ADI524310 ANE524305:ANE524310 AXA524305:AXA524310 BGW524305:BGW524310 BQS524305:BQS524310 CAO524305:CAO524310 CKK524305:CKK524310 CUG524305:CUG524310 DEC524305:DEC524310 DNY524305:DNY524310 DXU524305:DXU524310 EHQ524305:EHQ524310 ERM524305:ERM524310 FBI524305:FBI524310 FLE524305:FLE524310 FVA524305:FVA524310 GEW524305:GEW524310 GOS524305:GOS524310 GYO524305:GYO524310 HIK524305:HIK524310 HSG524305:HSG524310 ICC524305:ICC524310 ILY524305:ILY524310 IVU524305:IVU524310 JFQ524305:JFQ524310 JPM524305:JPM524310 JZI524305:JZI524310 KJE524305:KJE524310 KTA524305:KTA524310 LCW524305:LCW524310 LMS524305:LMS524310 LWO524305:LWO524310 MGK524305:MGK524310 MQG524305:MQG524310 NAC524305:NAC524310 NJY524305:NJY524310 NTU524305:NTU524310 ODQ524305:ODQ524310 ONM524305:ONM524310 OXI524305:OXI524310 PHE524305:PHE524310 PRA524305:PRA524310 QAW524305:QAW524310 QKS524305:QKS524310 QUO524305:QUO524310 REK524305:REK524310 ROG524305:ROG524310 RYC524305:RYC524310 SHY524305:SHY524310 SRU524305:SRU524310 TBQ524305:TBQ524310 TLM524305:TLM524310 TVI524305:TVI524310 UFE524305:UFE524310 UPA524305:UPA524310 UYW524305:UYW524310 VIS524305:VIS524310 VSO524305:VSO524310 WCK524305:WCK524310 WMG524305:WMG524310 WWC524305:WWC524310 JQ589841:JQ589846 TM589841:TM589846 ADI589841:ADI589846 ANE589841:ANE589846 AXA589841:AXA589846 BGW589841:BGW589846 BQS589841:BQS589846 CAO589841:CAO589846 CKK589841:CKK589846 CUG589841:CUG589846 DEC589841:DEC589846 DNY589841:DNY589846 DXU589841:DXU589846 EHQ589841:EHQ589846 ERM589841:ERM589846 FBI589841:FBI589846 FLE589841:FLE589846 FVA589841:FVA589846 GEW589841:GEW589846 GOS589841:GOS589846 GYO589841:GYO589846 HIK589841:HIK589846 HSG589841:HSG589846 ICC589841:ICC589846 ILY589841:ILY589846 IVU589841:IVU589846 JFQ589841:JFQ589846 JPM589841:JPM589846 JZI589841:JZI589846 KJE589841:KJE589846 KTA589841:KTA589846 LCW589841:LCW589846 LMS589841:LMS589846 LWO589841:LWO589846 MGK589841:MGK589846 MQG589841:MQG589846 NAC589841:NAC589846 NJY589841:NJY589846 NTU589841:NTU589846 ODQ589841:ODQ589846 ONM589841:ONM589846 OXI589841:OXI589846 PHE589841:PHE589846 PRA589841:PRA589846 QAW589841:QAW589846 QKS589841:QKS589846 QUO589841:QUO589846 REK589841:REK589846 ROG589841:ROG589846 RYC589841:RYC589846 SHY589841:SHY589846 SRU589841:SRU589846 TBQ589841:TBQ589846 TLM589841:TLM589846 TVI589841:TVI589846 UFE589841:UFE589846 UPA589841:UPA589846 UYW589841:UYW589846 VIS589841:VIS589846 VSO589841:VSO589846 WCK589841:WCK589846 WMG589841:WMG589846 WWC589841:WWC589846 JQ655377:JQ655382 TM655377:TM655382 ADI655377:ADI655382 ANE655377:ANE655382 AXA655377:AXA655382 BGW655377:BGW655382 BQS655377:BQS655382 CAO655377:CAO655382 CKK655377:CKK655382 CUG655377:CUG655382 DEC655377:DEC655382 DNY655377:DNY655382 DXU655377:DXU655382 EHQ655377:EHQ655382 ERM655377:ERM655382 FBI655377:FBI655382 FLE655377:FLE655382 FVA655377:FVA655382 GEW655377:GEW655382 GOS655377:GOS655382 GYO655377:GYO655382 HIK655377:HIK655382 HSG655377:HSG655382 ICC655377:ICC655382 ILY655377:ILY655382 IVU655377:IVU655382 JFQ655377:JFQ655382 JPM655377:JPM655382 JZI655377:JZI655382 KJE655377:KJE655382 KTA655377:KTA655382 LCW655377:LCW655382 LMS655377:LMS655382 LWO655377:LWO655382 MGK655377:MGK655382 MQG655377:MQG655382 NAC655377:NAC655382 NJY655377:NJY655382 NTU655377:NTU655382 ODQ655377:ODQ655382 ONM655377:ONM655382 OXI655377:OXI655382 PHE655377:PHE655382 PRA655377:PRA655382 QAW655377:QAW655382 QKS655377:QKS655382 QUO655377:QUO655382 REK655377:REK655382 ROG655377:ROG655382 RYC655377:RYC655382 SHY655377:SHY655382 SRU655377:SRU655382 TBQ655377:TBQ655382 TLM655377:TLM655382 TVI655377:TVI655382 UFE655377:UFE655382 UPA655377:UPA655382 UYW655377:UYW655382 VIS655377:VIS655382 VSO655377:VSO655382 WCK655377:WCK655382 WMG655377:WMG655382 WWC655377:WWC655382 JQ720913:JQ720918 TM720913:TM720918 ADI720913:ADI720918 ANE720913:ANE720918 AXA720913:AXA720918 BGW720913:BGW720918 BQS720913:BQS720918 CAO720913:CAO720918 CKK720913:CKK720918 CUG720913:CUG720918 DEC720913:DEC720918 DNY720913:DNY720918 DXU720913:DXU720918 EHQ720913:EHQ720918 ERM720913:ERM720918 FBI720913:FBI720918 FLE720913:FLE720918 FVA720913:FVA720918 GEW720913:GEW720918 GOS720913:GOS720918 GYO720913:GYO720918 HIK720913:HIK720918 HSG720913:HSG720918 ICC720913:ICC720918 ILY720913:ILY720918 IVU720913:IVU720918 JFQ720913:JFQ720918 JPM720913:JPM720918 JZI720913:JZI720918 KJE720913:KJE720918 KTA720913:KTA720918 LCW720913:LCW720918 LMS720913:LMS720918 LWO720913:LWO720918 MGK720913:MGK720918 MQG720913:MQG720918 NAC720913:NAC720918 NJY720913:NJY720918 NTU720913:NTU720918 ODQ720913:ODQ720918 ONM720913:ONM720918 OXI720913:OXI720918 PHE720913:PHE720918 PRA720913:PRA720918 QAW720913:QAW720918 QKS720913:QKS720918 QUO720913:QUO720918 REK720913:REK720918 ROG720913:ROG720918 RYC720913:RYC720918 SHY720913:SHY720918 SRU720913:SRU720918 TBQ720913:TBQ720918 TLM720913:TLM720918 TVI720913:TVI720918 UFE720913:UFE720918 UPA720913:UPA720918 UYW720913:UYW720918 VIS720913:VIS720918 VSO720913:VSO720918 WCK720913:WCK720918 WMG720913:WMG720918 WWC720913:WWC720918 JQ786449:JQ786454 TM786449:TM786454 ADI786449:ADI786454 ANE786449:ANE786454 AXA786449:AXA786454 BGW786449:BGW786454 BQS786449:BQS786454 CAO786449:CAO786454 CKK786449:CKK786454 CUG786449:CUG786454 DEC786449:DEC786454 DNY786449:DNY786454 DXU786449:DXU786454 EHQ786449:EHQ786454 ERM786449:ERM786454 FBI786449:FBI786454 FLE786449:FLE786454 FVA786449:FVA786454 GEW786449:GEW786454 GOS786449:GOS786454 GYO786449:GYO786454 HIK786449:HIK786454 HSG786449:HSG786454 ICC786449:ICC786454 ILY786449:ILY786454 IVU786449:IVU786454 JFQ786449:JFQ786454 JPM786449:JPM786454 JZI786449:JZI786454 KJE786449:KJE786454 KTA786449:KTA786454 LCW786449:LCW786454 LMS786449:LMS786454 LWO786449:LWO786454 MGK786449:MGK786454 MQG786449:MQG786454 NAC786449:NAC786454 NJY786449:NJY786454 NTU786449:NTU786454 ODQ786449:ODQ786454 ONM786449:ONM786454 OXI786449:OXI786454 PHE786449:PHE786454 PRA786449:PRA786454 QAW786449:QAW786454 QKS786449:QKS786454 QUO786449:QUO786454 REK786449:REK786454 ROG786449:ROG786454 RYC786449:RYC786454 SHY786449:SHY786454 SRU786449:SRU786454 TBQ786449:TBQ786454 TLM786449:TLM786454 TVI786449:TVI786454 UFE786449:UFE786454 UPA786449:UPA786454 UYW786449:UYW786454 VIS786449:VIS786454 VSO786449:VSO786454 WCK786449:WCK786454 WMG786449:WMG786454 WWC786449:WWC786454 JQ851985:JQ851990 TM851985:TM851990 ADI851985:ADI851990 ANE851985:ANE851990 AXA851985:AXA851990 BGW851985:BGW851990 BQS851985:BQS851990 CAO851985:CAO851990 CKK851985:CKK851990 CUG851985:CUG851990 DEC851985:DEC851990 DNY851985:DNY851990 DXU851985:DXU851990 EHQ851985:EHQ851990 ERM851985:ERM851990 FBI851985:FBI851990 FLE851985:FLE851990 FVA851985:FVA851990 GEW851985:GEW851990 GOS851985:GOS851990 GYO851985:GYO851990 HIK851985:HIK851990 HSG851985:HSG851990 ICC851985:ICC851990 ILY851985:ILY851990 IVU851985:IVU851990 JFQ851985:JFQ851990 JPM851985:JPM851990 JZI851985:JZI851990 KJE851985:KJE851990 KTA851985:KTA851990 LCW851985:LCW851990 LMS851985:LMS851990 LWO851985:LWO851990 MGK851985:MGK851990 MQG851985:MQG851990 NAC851985:NAC851990 NJY851985:NJY851990 NTU851985:NTU851990 ODQ851985:ODQ851990 ONM851985:ONM851990 OXI851985:OXI851990 PHE851985:PHE851990 PRA851985:PRA851990 QAW851985:QAW851990 QKS851985:QKS851990 QUO851985:QUO851990 REK851985:REK851990 ROG851985:ROG851990 RYC851985:RYC851990 SHY851985:SHY851990 SRU851985:SRU851990 TBQ851985:TBQ851990 TLM851985:TLM851990 TVI851985:TVI851990 UFE851985:UFE851990 UPA851985:UPA851990 UYW851985:UYW851990 VIS851985:VIS851990 VSO851985:VSO851990 WCK851985:WCK851990 WMG851985:WMG851990 WWC851985:WWC851990 JQ917521:JQ917526 TM917521:TM917526 ADI917521:ADI917526 ANE917521:ANE917526 AXA917521:AXA917526 BGW917521:BGW917526 BQS917521:BQS917526 CAO917521:CAO917526 CKK917521:CKK917526 CUG917521:CUG917526 DEC917521:DEC917526 DNY917521:DNY917526 DXU917521:DXU917526 EHQ917521:EHQ917526 ERM917521:ERM917526 FBI917521:FBI917526 FLE917521:FLE917526 FVA917521:FVA917526 GEW917521:GEW917526 GOS917521:GOS917526 GYO917521:GYO917526 HIK917521:HIK917526 HSG917521:HSG917526 ICC917521:ICC917526 ILY917521:ILY917526 IVU917521:IVU917526 JFQ917521:JFQ917526 JPM917521:JPM917526 JZI917521:JZI917526 KJE917521:KJE917526 KTA917521:KTA917526 LCW917521:LCW917526 LMS917521:LMS917526 LWO917521:LWO917526 MGK917521:MGK917526 MQG917521:MQG917526 NAC917521:NAC917526 NJY917521:NJY917526 NTU917521:NTU917526 ODQ917521:ODQ917526 ONM917521:ONM917526 OXI917521:OXI917526 PHE917521:PHE917526 PRA917521:PRA917526 QAW917521:QAW917526 QKS917521:QKS917526 QUO917521:QUO917526 REK917521:REK917526 ROG917521:ROG917526 RYC917521:RYC917526 SHY917521:SHY917526 SRU917521:SRU917526 TBQ917521:TBQ917526 TLM917521:TLM917526 TVI917521:TVI917526 UFE917521:UFE917526 UPA917521:UPA917526 UYW917521:UYW917526 VIS917521:VIS917526 VSO917521:VSO917526 WCK917521:WCK917526 WMG917521:WMG917526 WWC917521:WWC917526 JQ983057:JQ983062 TM983057:TM983062 ADI983057:ADI983062 ANE983057:ANE983062 AXA983057:AXA983062 BGW983057:BGW983062 BQS983057:BQS983062 CAO983057:CAO983062 CKK983057:CKK983062 CUG983057:CUG983062 DEC983057:DEC983062 DNY983057:DNY983062 DXU983057:DXU983062 EHQ983057:EHQ983062 ERM983057:ERM983062 FBI983057:FBI983062 FLE983057:FLE983062 FVA983057:FVA983062 GEW983057:GEW983062 GOS983057:GOS983062 GYO983057:GYO983062 HIK983057:HIK983062 HSG983057:HSG983062 ICC983057:ICC983062 ILY983057:ILY983062 IVU983057:IVU983062 JFQ983057:JFQ983062 JPM983057:JPM983062 JZI983057:JZI983062 KJE983057:KJE983062 KTA983057:KTA983062 LCW983057:LCW983062 LMS983057:LMS983062 LWO983057:LWO983062 MGK983057:MGK983062 MQG983057:MQG983062 NAC983057:NAC983062 NJY983057:NJY983062 NTU983057:NTU983062 ODQ983057:ODQ983062 ONM983057:ONM983062 OXI983057:OXI983062 PHE983057:PHE983062 PRA983057:PRA983062 QAW983057:QAW983062 QKS983057:QKS983062 QUO983057:QUO983062 REK983057:REK983062 ROG983057:ROG983062 RYC983057:RYC983062 SHY983057:SHY983062 SRU983057:SRU983062 TBQ983057:TBQ983062 TLM983057:TLM983062 TVI983057:TVI983062 UFE983057:UFE983062 UPA983057:UPA983062 UYW983057:UYW983062 VIS983057:VIS983062 VSO983057:VSO983062 WCK983057:WCK983062 WMG983057:WMG983062 WWC983057:WWC983062 JO3:JO41 TK3:TK41 ADG3:ADG41 ANC3:ANC41 AWY3:AWY41 BGU3:BGU41 BQQ3:BQQ41 CAM3:CAM41 CKI3:CKI41 CUE3:CUE41 DEA3:DEA41 DNW3:DNW41 DXS3:DXS41 EHO3:EHO41 ERK3:ERK41 FBG3:FBG41 FLC3:FLC41 FUY3:FUY41 GEU3:GEU41 GOQ3:GOQ41 GYM3:GYM41 HII3:HII41 HSE3:HSE41 ICA3:ICA41 ILW3:ILW41 IVS3:IVS41 JFO3:JFO41 JPK3:JPK41 JZG3:JZG41 KJC3:KJC41 KSY3:KSY41 LCU3:LCU41 LMQ3:LMQ41 LWM3:LWM41 MGI3:MGI41 MQE3:MQE41 NAA3:NAA41 NJW3:NJW41 NTS3:NTS41 ODO3:ODO41 ONK3:ONK41 OXG3:OXG41 PHC3:PHC41 PQY3:PQY41 QAU3:QAU41 QKQ3:QKQ41 QUM3:QUM41 REI3:REI41 ROE3:ROE41 RYA3:RYA41 SHW3:SHW41 SRS3:SRS41 TBO3:TBO41 TLK3:TLK41 TVG3:TVG41 UFC3:UFC41 UOY3:UOY41 UYU3:UYU41 VIQ3:VIQ41 VSM3:VSM41 WCI3:WCI41 WME3:WME41 WWA3:WWA41 JO65539:JO65577 TK65539:TK65577 ADG65539:ADG65577 ANC65539:ANC65577 AWY65539:AWY65577 BGU65539:BGU65577 BQQ65539:BQQ65577 CAM65539:CAM65577 CKI65539:CKI65577 CUE65539:CUE65577 DEA65539:DEA65577 DNW65539:DNW65577 DXS65539:DXS65577 EHO65539:EHO65577 ERK65539:ERK65577 FBG65539:FBG65577 FLC65539:FLC65577 FUY65539:FUY65577 GEU65539:GEU65577 GOQ65539:GOQ65577 GYM65539:GYM65577 HII65539:HII65577 HSE65539:HSE65577 ICA65539:ICA65577 ILW65539:ILW65577 IVS65539:IVS65577 JFO65539:JFO65577 JPK65539:JPK65577 JZG65539:JZG65577 KJC65539:KJC65577 KSY65539:KSY65577 LCU65539:LCU65577 LMQ65539:LMQ65577 LWM65539:LWM65577 MGI65539:MGI65577 MQE65539:MQE65577 NAA65539:NAA65577 NJW65539:NJW65577 NTS65539:NTS65577 ODO65539:ODO65577 ONK65539:ONK65577 OXG65539:OXG65577 PHC65539:PHC65577 PQY65539:PQY65577 QAU65539:QAU65577 QKQ65539:QKQ65577 QUM65539:QUM65577 REI65539:REI65577 ROE65539:ROE65577 RYA65539:RYA65577 SHW65539:SHW65577 SRS65539:SRS65577 TBO65539:TBO65577 TLK65539:TLK65577 TVG65539:TVG65577 UFC65539:UFC65577 UOY65539:UOY65577 UYU65539:UYU65577 VIQ65539:VIQ65577 VSM65539:VSM65577 WCI65539:WCI65577 WME65539:WME65577 WWA65539:WWA65577 JO131075:JO131113 TK131075:TK131113 ADG131075:ADG131113 ANC131075:ANC131113 AWY131075:AWY131113 BGU131075:BGU131113 BQQ131075:BQQ131113 CAM131075:CAM131113 CKI131075:CKI131113 CUE131075:CUE131113 DEA131075:DEA131113 DNW131075:DNW131113 DXS131075:DXS131113 EHO131075:EHO131113 ERK131075:ERK131113 FBG131075:FBG131113 FLC131075:FLC131113 FUY131075:FUY131113 GEU131075:GEU131113 GOQ131075:GOQ131113 GYM131075:GYM131113 HII131075:HII131113 HSE131075:HSE131113 ICA131075:ICA131113 ILW131075:ILW131113 IVS131075:IVS131113 JFO131075:JFO131113 JPK131075:JPK131113 JZG131075:JZG131113 KJC131075:KJC131113 KSY131075:KSY131113 LCU131075:LCU131113 LMQ131075:LMQ131113 LWM131075:LWM131113 MGI131075:MGI131113 MQE131075:MQE131113 NAA131075:NAA131113 NJW131075:NJW131113 NTS131075:NTS131113 ODO131075:ODO131113 ONK131075:ONK131113 OXG131075:OXG131113 PHC131075:PHC131113 PQY131075:PQY131113 QAU131075:QAU131113 QKQ131075:QKQ131113 QUM131075:QUM131113 REI131075:REI131113 ROE131075:ROE131113 RYA131075:RYA131113 SHW131075:SHW131113 SRS131075:SRS131113 TBO131075:TBO131113 TLK131075:TLK131113 TVG131075:TVG131113 UFC131075:UFC131113 UOY131075:UOY131113 UYU131075:UYU131113 VIQ131075:VIQ131113 VSM131075:VSM131113 WCI131075:WCI131113 WME131075:WME131113 WWA131075:WWA131113 JO196611:JO196649 TK196611:TK196649 ADG196611:ADG196649 ANC196611:ANC196649 AWY196611:AWY196649 BGU196611:BGU196649 BQQ196611:BQQ196649 CAM196611:CAM196649 CKI196611:CKI196649 CUE196611:CUE196649 DEA196611:DEA196649 DNW196611:DNW196649 DXS196611:DXS196649 EHO196611:EHO196649 ERK196611:ERK196649 FBG196611:FBG196649 FLC196611:FLC196649 FUY196611:FUY196649 GEU196611:GEU196649 GOQ196611:GOQ196649 GYM196611:GYM196649 HII196611:HII196649 HSE196611:HSE196649 ICA196611:ICA196649 ILW196611:ILW196649 IVS196611:IVS196649 JFO196611:JFO196649 JPK196611:JPK196649 JZG196611:JZG196649 KJC196611:KJC196649 KSY196611:KSY196649 LCU196611:LCU196649 LMQ196611:LMQ196649 LWM196611:LWM196649 MGI196611:MGI196649 MQE196611:MQE196649 NAA196611:NAA196649 NJW196611:NJW196649 NTS196611:NTS196649 ODO196611:ODO196649 ONK196611:ONK196649 OXG196611:OXG196649 PHC196611:PHC196649 PQY196611:PQY196649 QAU196611:QAU196649 QKQ196611:QKQ196649 QUM196611:QUM196649 REI196611:REI196649 ROE196611:ROE196649 RYA196611:RYA196649 SHW196611:SHW196649 SRS196611:SRS196649 TBO196611:TBO196649 TLK196611:TLK196649 TVG196611:TVG196649 UFC196611:UFC196649 UOY196611:UOY196649 UYU196611:UYU196649 VIQ196611:VIQ196649 VSM196611:VSM196649 WCI196611:WCI196649 WME196611:WME196649 WWA196611:WWA196649 JO262147:JO262185 TK262147:TK262185 ADG262147:ADG262185 ANC262147:ANC262185 AWY262147:AWY262185 BGU262147:BGU262185 BQQ262147:BQQ262185 CAM262147:CAM262185 CKI262147:CKI262185 CUE262147:CUE262185 DEA262147:DEA262185 DNW262147:DNW262185 DXS262147:DXS262185 EHO262147:EHO262185 ERK262147:ERK262185 FBG262147:FBG262185 FLC262147:FLC262185 FUY262147:FUY262185 GEU262147:GEU262185 GOQ262147:GOQ262185 GYM262147:GYM262185 HII262147:HII262185 HSE262147:HSE262185 ICA262147:ICA262185 ILW262147:ILW262185 IVS262147:IVS262185 JFO262147:JFO262185 JPK262147:JPK262185 JZG262147:JZG262185 KJC262147:KJC262185 KSY262147:KSY262185 LCU262147:LCU262185 LMQ262147:LMQ262185 LWM262147:LWM262185 MGI262147:MGI262185 MQE262147:MQE262185 NAA262147:NAA262185 NJW262147:NJW262185 NTS262147:NTS262185 ODO262147:ODO262185 ONK262147:ONK262185 OXG262147:OXG262185 PHC262147:PHC262185 PQY262147:PQY262185 QAU262147:QAU262185 QKQ262147:QKQ262185 QUM262147:QUM262185 REI262147:REI262185 ROE262147:ROE262185 RYA262147:RYA262185 SHW262147:SHW262185 SRS262147:SRS262185 TBO262147:TBO262185 TLK262147:TLK262185 TVG262147:TVG262185 UFC262147:UFC262185 UOY262147:UOY262185 UYU262147:UYU262185 VIQ262147:VIQ262185 VSM262147:VSM262185 WCI262147:WCI262185 WME262147:WME262185 WWA262147:WWA262185 JO327683:JO327721 TK327683:TK327721 ADG327683:ADG327721 ANC327683:ANC327721 AWY327683:AWY327721 BGU327683:BGU327721 BQQ327683:BQQ327721 CAM327683:CAM327721 CKI327683:CKI327721 CUE327683:CUE327721 DEA327683:DEA327721 DNW327683:DNW327721 DXS327683:DXS327721 EHO327683:EHO327721 ERK327683:ERK327721 FBG327683:FBG327721 FLC327683:FLC327721 FUY327683:FUY327721 GEU327683:GEU327721 GOQ327683:GOQ327721 GYM327683:GYM327721 HII327683:HII327721 HSE327683:HSE327721 ICA327683:ICA327721 ILW327683:ILW327721 IVS327683:IVS327721 JFO327683:JFO327721 JPK327683:JPK327721 JZG327683:JZG327721 KJC327683:KJC327721 KSY327683:KSY327721 LCU327683:LCU327721 LMQ327683:LMQ327721 LWM327683:LWM327721 MGI327683:MGI327721 MQE327683:MQE327721 NAA327683:NAA327721 NJW327683:NJW327721 NTS327683:NTS327721 ODO327683:ODO327721 ONK327683:ONK327721 OXG327683:OXG327721 PHC327683:PHC327721 PQY327683:PQY327721 QAU327683:QAU327721 QKQ327683:QKQ327721 QUM327683:QUM327721 REI327683:REI327721 ROE327683:ROE327721 RYA327683:RYA327721 SHW327683:SHW327721 SRS327683:SRS327721 TBO327683:TBO327721 TLK327683:TLK327721 TVG327683:TVG327721 UFC327683:UFC327721 UOY327683:UOY327721 UYU327683:UYU327721 VIQ327683:VIQ327721 VSM327683:VSM327721 WCI327683:WCI327721 WME327683:WME327721 WWA327683:WWA327721 JO393219:JO393257 TK393219:TK393257 ADG393219:ADG393257 ANC393219:ANC393257 AWY393219:AWY393257 BGU393219:BGU393257 BQQ393219:BQQ393257 CAM393219:CAM393257 CKI393219:CKI393257 CUE393219:CUE393257 DEA393219:DEA393257 DNW393219:DNW393257 DXS393219:DXS393257 EHO393219:EHO393257 ERK393219:ERK393257 FBG393219:FBG393257 FLC393219:FLC393257 FUY393219:FUY393257 GEU393219:GEU393257 GOQ393219:GOQ393257 GYM393219:GYM393257 HII393219:HII393257 HSE393219:HSE393257 ICA393219:ICA393257 ILW393219:ILW393257 IVS393219:IVS393257 JFO393219:JFO393257 JPK393219:JPK393257 JZG393219:JZG393257 KJC393219:KJC393257 KSY393219:KSY393257 LCU393219:LCU393257 LMQ393219:LMQ393257 LWM393219:LWM393257 MGI393219:MGI393257 MQE393219:MQE393257 NAA393219:NAA393257 NJW393219:NJW393257 NTS393219:NTS393257 ODO393219:ODO393257 ONK393219:ONK393257 OXG393219:OXG393257 PHC393219:PHC393257 PQY393219:PQY393257 QAU393219:QAU393257 QKQ393219:QKQ393257 QUM393219:QUM393257 REI393219:REI393257 ROE393219:ROE393257 RYA393219:RYA393257 SHW393219:SHW393257 SRS393219:SRS393257 TBO393219:TBO393257 TLK393219:TLK393257 TVG393219:TVG393257 UFC393219:UFC393257 UOY393219:UOY393257 UYU393219:UYU393257 VIQ393219:VIQ393257 VSM393219:VSM393257 WCI393219:WCI393257 WME393219:WME393257 WWA393219:WWA393257 JO458755:JO458793 TK458755:TK458793 ADG458755:ADG458793 ANC458755:ANC458793 AWY458755:AWY458793 BGU458755:BGU458793 BQQ458755:BQQ458793 CAM458755:CAM458793 CKI458755:CKI458793 CUE458755:CUE458793 DEA458755:DEA458793 DNW458755:DNW458793 DXS458755:DXS458793 EHO458755:EHO458793 ERK458755:ERK458793 FBG458755:FBG458793 FLC458755:FLC458793 FUY458755:FUY458793 GEU458755:GEU458793 GOQ458755:GOQ458793 GYM458755:GYM458793 HII458755:HII458793 HSE458755:HSE458793 ICA458755:ICA458793 ILW458755:ILW458793 IVS458755:IVS458793 JFO458755:JFO458793 JPK458755:JPK458793 JZG458755:JZG458793 KJC458755:KJC458793 KSY458755:KSY458793 LCU458755:LCU458793 LMQ458755:LMQ458793 LWM458755:LWM458793 MGI458755:MGI458793 MQE458755:MQE458793 NAA458755:NAA458793 NJW458755:NJW458793 NTS458755:NTS458793 ODO458755:ODO458793 ONK458755:ONK458793 OXG458755:OXG458793 PHC458755:PHC458793 PQY458755:PQY458793 QAU458755:QAU458793 QKQ458755:QKQ458793 QUM458755:QUM458793 REI458755:REI458793 ROE458755:ROE458793 RYA458755:RYA458793 SHW458755:SHW458793 SRS458755:SRS458793 TBO458755:TBO458793 TLK458755:TLK458793 TVG458755:TVG458793 UFC458755:UFC458793 UOY458755:UOY458793 UYU458755:UYU458793 VIQ458755:VIQ458793 VSM458755:VSM458793 WCI458755:WCI458793 WME458755:WME458793 WWA458755:WWA458793 JO524291:JO524329 TK524291:TK524329 ADG524291:ADG524329 ANC524291:ANC524329 AWY524291:AWY524329 BGU524291:BGU524329 BQQ524291:BQQ524329 CAM524291:CAM524329 CKI524291:CKI524329 CUE524291:CUE524329 DEA524291:DEA524329 DNW524291:DNW524329 DXS524291:DXS524329 EHO524291:EHO524329 ERK524291:ERK524329 FBG524291:FBG524329 FLC524291:FLC524329 FUY524291:FUY524329 GEU524291:GEU524329 GOQ524291:GOQ524329 GYM524291:GYM524329 HII524291:HII524329 HSE524291:HSE524329 ICA524291:ICA524329 ILW524291:ILW524329 IVS524291:IVS524329 JFO524291:JFO524329 JPK524291:JPK524329 JZG524291:JZG524329 KJC524291:KJC524329 KSY524291:KSY524329 LCU524291:LCU524329 LMQ524291:LMQ524329 LWM524291:LWM524329 MGI524291:MGI524329 MQE524291:MQE524329 NAA524291:NAA524329 NJW524291:NJW524329 NTS524291:NTS524329 ODO524291:ODO524329 ONK524291:ONK524329 OXG524291:OXG524329 PHC524291:PHC524329 PQY524291:PQY524329 QAU524291:QAU524329 QKQ524291:QKQ524329 QUM524291:QUM524329 REI524291:REI524329 ROE524291:ROE524329 RYA524291:RYA524329 SHW524291:SHW524329 SRS524291:SRS524329 TBO524291:TBO524329 TLK524291:TLK524329 TVG524291:TVG524329 UFC524291:UFC524329 UOY524291:UOY524329 UYU524291:UYU524329 VIQ524291:VIQ524329 VSM524291:VSM524329 WCI524291:WCI524329 WME524291:WME524329 WWA524291:WWA524329 JO589827:JO589865 TK589827:TK589865 ADG589827:ADG589865 ANC589827:ANC589865 AWY589827:AWY589865 BGU589827:BGU589865 BQQ589827:BQQ589865 CAM589827:CAM589865 CKI589827:CKI589865 CUE589827:CUE589865 DEA589827:DEA589865 DNW589827:DNW589865 DXS589827:DXS589865 EHO589827:EHO589865 ERK589827:ERK589865 FBG589827:FBG589865 FLC589827:FLC589865 FUY589827:FUY589865 GEU589827:GEU589865 GOQ589827:GOQ589865 GYM589827:GYM589865 HII589827:HII589865 HSE589827:HSE589865 ICA589827:ICA589865 ILW589827:ILW589865 IVS589827:IVS589865 JFO589827:JFO589865 JPK589827:JPK589865 JZG589827:JZG589865 KJC589827:KJC589865 KSY589827:KSY589865 LCU589827:LCU589865 LMQ589827:LMQ589865 LWM589827:LWM589865 MGI589827:MGI589865 MQE589827:MQE589865 NAA589827:NAA589865 NJW589827:NJW589865 NTS589827:NTS589865 ODO589827:ODO589865 ONK589827:ONK589865 OXG589827:OXG589865 PHC589827:PHC589865 PQY589827:PQY589865 QAU589827:QAU589865 QKQ589827:QKQ589865 QUM589827:QUM589865 REI589827:REI589865 ROE589827:ROE589865 RYA589827:RYA589865 SHW589827:SHW589865 SRS589827:SRS589865 TBO589827:TBO589865 TLK589827:TLK589865 TVG589827:TVG589865 UFC589827:UFC589865 UOY589827:UOY589865 UYU589827:UYU589865 VIQ589827:VIQ589865 VSM589827:VSM589865 WCI589827:WCI589865 WME589827:WME589865 WWA589827:WWA589865 JO655363:JO655401 TK655363:TK655401 ADG655363:ADG655401 ANC655363:ANC655401 AWY655363:AWY655401 BGU655363:BGU655401 BQQ655363:BQQ655401 CAM655363:CAM655401 CKI655363:CKI655401 CUE655363:CUE655401 DEA655363:DEA655401 DNW655363:DNW655401 DXS655363:DXS655401 EHO655363:EHO655401 ERK655363:ERK655401 FBG655363:FBG655401 FLC655363:FLC655401 FUY655363:FUY655401 GEU655363:GEU655401 GOQ655363:GOQ655401 GYM655363:GYM655401 HII655363:HII655401 HSE655363:HSE655401 ICA655363:ICA655401 ILW655363:ILW655401 IVS655363:IVS655401 JFO655363:JFO655401 JPK655363:JPK655401 JZG655363:JZG655401 KJC655363:KJC655401 KSY655363:KSY655401 LCU655363:LCU655401 LMQ655363:LMQ655401 LWM655363:LWM655401 MGI655363:MGI655401 MQE655363:MQE655401 NAA655363:NAA655401 NJW655363:NJW655401 NTS655363:NTS655401 ODO655363:ODO655401 ONK655363:ONK655401 OXG655363:OXG655401 PHC655363:PHC655401 PQY655363:PQY655401 QAU655363:QAU655401 QKQ655363:QKQ655401 QUM655363:QUM655401 REI655363:REI655401 ROE655363:ROE655401 RYA655363:RYA655401 SHW655363:SHW655401 SRS655363:SRS655401 TBO655363:TBO655401 TLK655363:TLK655401 TVG655363:TVG655401 UFC655363:UFC655401 UOY655363:UOY655401 UYU655363:UYU655401 VIQ655363:VIQ655401 VSM655363:VSM655401 WCI655363:WCI655401 WME655363:WME655401 WWA655363:WWA655401 JO720899:JO720937 TK720899:TK720937 ADG720899:ADG720937 ANC720899:ANC720937 AWY720899:AWY720937 BGU720899:BGU720937 BQQ720899:BQQ720937 CAM720899:CAM720937 CKI720899:CKI720937 CUE720899:CUE720937 DEA720899:DEA720937 DNW720899:DNW720937 DXS720899:DXS720937 EHO720899:EHO720937 ERK720899:ERK720937 FBG720899:FBG720937 FLC720899:FLC720937 FUY720899:FUY720937 GEU720899:GEU720937 GOQ720899:GOQ720937 GYM720899:GYM720937 HII720899:HII720937 HSE720899:HSE720937 ICA720899:ICA720937 ILW720899:ILW720937 IVS720899:IVS720937 JFO720899:JFO720937 JPK720899:JPK720937 JZG720899:JZG720937 KJC720899:KJC720937 KSY720899:KSY720937 LCU720899:LCU720937 LMQ720899:LMQ720937 LWM720899:LWM720937 MGI720899:MGI720937 MQE720899:MQE720937 NAA720899:NAA720937 NJW720899:NJW720937 NTS720899:NTS720937 ODO720899:ODO720937 ONK720899:ONK720937 OXG720899:OXG720937 PHC720899:PHC720937 PQY720899:PQY720937 QAU720899:QAU720937 QKQ720899:QKQ720937 QUM720899:QUM720937 REI720899:REI720937 ROE720899:ROE720937 RYA720899:RYA720937 SHW720899:SHW720937 SRS720899:SRS720937 TBO720899:TBO720937 TLK720899:TLK720937 TVG720899:TVG720937 UFC720899:UFC720937 UOY720899:UOY720937 UYU720899:UYU720937 VIQ720899:VIQ720937 VSM720899:VSM720937 WCI720899:WCI720937 WME720899:WME720937 WWA720899:WWA720937 JO786435:JO786473 TK786435:TK786473 ADG786435:ADG786473 ANC786435:ANC786473 AWY786435:AWY786473 BGU786435:BGU786473 BQQ786435:BQQ786473 CAM786435:CAM786473 CKI786435:CKI786473 CUE786435:CUE786473 DEA786435:DEA786473 DNW786435:DNW786473 DXS786435:DXS786473 EHO786435:EHO786473 ERK786435:ERK786473 FBG786435:FBG786473 FLC786435:FLC786473 FUY786435:FUY786473 GEU786435:GEU786473 GOQ786435:GOQ786473 GYM786435:GYM786473 HII786435:HII786473 HSE786435:HSE786473 ICA786435:ICA786473 ILW786435:ILW786473 IVS786435:IVS786473 JFO786435:JFO786473 JPK786435:JPK786473 JZG786435:JZG786473 KJC786435:KJC786473 KSY786435:KSY786473 LCU786435:LCU786473 LMQ786435:LMQ786473 LWM786435:LWM786473 MGI786435:MGI786473 MQE786435:MQE786473 NAA786435:NAA786473 NJW786435:NJW786473 NTS786435:NTS786473 ODO786435:ODO786473 ONK786435:ONK786473 OXG786435:OXG786473 PHC786435:PHC786473 PQY786435:PQY786473 QAU786435:QAU786473 QKQ786435:QKQ786473 QUM786435:QUM786473 REI786435:REI786473 ROE786435:ROE786473 RYA786435:RYA786473 SHW786435:SHW786473 SRS786435:SRS786473 TBO786435:TBO786473 TLK786435:TLK786473 TVG786435:TVG786473 UFC786435:UFC786473 UOY786435:UOY786473 UYU786435:UYU786473 VIQ786435:VIQ786473 VSM786435:VSM786473 WCI786435:WCI786473 WME786435:WME786473 WWA786435:WWA786473 JO851971:JO852009 TK851971:TK852009 ADG851971:ADG852009 ANC851971:ANC852009 AWY851971:AWY852009 BGU851971:BGU852009 BQQ851971:BQQ852009 CAM851971:CAM852009 CKI851971:CKI852009 CUE851971:CUE852009 DEA851971:DEA852009 DNW851971:DNW852009 DXS851971:DXS852009 EHO851971:EHO852009 ERK851971:ERK852009 FBG851971:FBG852009 FLC851971:FLC852009 FUY851971:FUY852009 GEU851971:GEU852009 GOQ851971:GOQ852009 GYM851971:GYM852009 HII851971:HII852009 HSE851971:HSE852009 ICA851971:ICA852009 ILW851971:ILW852009 IVS851971:IVS852009 JFO851971:JFO852009 JPK851971:JPK852009 JZG851971:JZG852009 KJC851971:KJC852009 KSY851971:KSY852009 LCU851971:LCU852009 LMQ851971:LMQ852009 LWM851971:LWM852009 MGI851971:MGI852009 MQE851971:MQE852009 NAA851971:NAA852009 NJW851971:NJW852009 NTS851971:NTS852009 ODO851971:ODO852009 ONK851971:ONK852009 OXG851971:OXG852009 PHC851971:PHC852009 PQY851971:PQY852009 QAU851971:QAU852009 QKQ851971:QKQ852009 QUM851971:QUM852009 REI851971:REI852009 ROE851971:ROE852009 RYA851971:RYA852009 SHW851971:SHW852009 SRS851971:SRS852009 TBO851971:TBO852009 TLK851971:TLK852009 TVG851971:TVG852009 UFC851971:UFC852009 UOY851971:UOY852009 UYU851971:UYU852009 VIQ851971:VIQ852009 VSM851971:VSM852009 WCI851971:WCI852009 WME851971:WME852009 WWA851971:WWA852009 JO917507:JO917545 TK917507:TK917545 ADG917507:ADG917545 ANC917507:ANC917545 AWY917507:AWY917545 BGU917507:BGU917545 BQQ917507:BQQ917545 CAM917507:CAM917545 CKI917507:CKI917545 CUE917507:CUE917545 DEA917507:DEA917545 DNW917507:DNW917545 DXS917507:DXS917545 EHO917507:EHO917545 ERK917507:ERK917545 FBG917507:FBG917545 FLC917507:FLC917545 FUY917507:FUY917545 GEU917507:GEU917545 GOQ917507:GOQ917545 GYM917507:GYM917545 HII917507:HII917545 HSE917507:HSE917545 ICA917507:ICA917545 ILW917507:ILW917545 IVS917507:IVS917545 JFO917507:JFO917545 JPK917507:JPK917545 JZG917507:JZG917545 KJC917507:KJC917545 KSY917507:KSY917545 LCU917507:LCU917545 LMQ917507:LMQ917545 LWM917507:LWM917545 MGI917507:MGI917545 MQE917507:MQE917545 NAA917507:NAA917545 NJW917507:NJW917545 NTS917507:NTS917545 ODO917507:ODO917545 ONK917507:ONK917545 OXG917507:OXG917545 PHC917507:PHC917545 PQY917507:PQY917545 QAU917507:QAU917545 QKQ917507:QKQ917545 QUM917507:QUM917545 REI917507:REI917545 ROE917507:ROE917545 RYA917507:RYA917545 SHW917507:SHW917545 SRS917507:SRS917545 TBO917507:TBO917545 TLK917507:TLK917545 TVG917507:TVG917545 UFC917507:UFC917545 UOY917507:UOY917545 UYU917507:UYU917545 VIQ917507:VIQ917545 VSM917507:VSM917545 WCI917507:WCI917545 WME917507:WME917545 WWA917507:WWA917545 JO983043:JO983081 TK983043:TK983081 ADG983043:ADG983081 ANC983043:ANC983081 AWY983043:AWY983081 BGU983043:BGU983081 BQQ983043:BQQ983081 CAM983043:CAM983081 CKI983043:CKI983081 CUE983043:CUE983081 DEA983043:DEA983081 DNW983043:DNW983081 DXS983043:DXS983081 EHO983043:EHO983081 ERK983043:ERK983081 FBG983043:FBG983081 FLC983043:FLC983081 FUY983043:FUY983081 GEU983043:GEU983081 GOQ983043:GOQ983081 GYM983043:GYM983081 HII983043:HII983081 HSE983043:HSE983081 ICA983043:ICA983081 ILW983043:ILW983081 IVS983043:IVS983081 JFO983043:JFO983081 JPK983043:JPK983081 JZG983043:JZG983081 KJC983043:KJC983081 KSY983043:KSY983081 LCU983043:LCU983081 LMQ983043:LMQ983081 LWM983043:LWM983081 MGI983043:MGI983081 MQE983043:MQE983081 NAA983043:NAA983081 NJW983043:NJW983081 NTS983043:NTS983081 ODO983043:ODO983081 ONK983043:ONK983081 OXG983043:OXG983081 PHC983043:PHC983081 PQY983043:PQY983081 QAU983043:QAU983081 QKQ983043:QKQ983081 QUM983043:QUM983081 REI983043:REI983081 ROE983043:ROE983081 RYA983043:RYA983081 SHW983043:SHW983081 SRS983043:SRS983081 TBO983043:TBO983081 TLK983043:TLK983081 TVG983043:TVG983081 UFC983043:UFC983081 UOY983043:UOY983081 UYU983043:UYU983081 VIQ983043:VIQ983081 VSM983043:VSM983081 WCI983043:WCI983081 WME983043:WME983081 WWA983043:WWA983081 AA983043:AA983081 AA917507:AA917545 AA851971:AA852009 AA786435:AA786473 AA720899:AA720937 AA655363:AA655401 AA589827:AA589865 AA524291:AA524329 AA458755:AA458793 AA393219:AA393257 AA327683:AA327721 AA262147:AA262185 AA196611:AA196649 AA131075:AA131113 AA65539:AA65577 AB7:AB9 AC983057:AC983062 AC917521:AC917526 AC851985:AC851990 AC786449:AC786454 AC720913:AC720918 AC655377:AC655382 AC589841:AC589846 AC524305:AC524310 AC458769:AC458774 AC393233:AC393238 AC327697:AC327702 AC262161:AC262166 AC196625:AC196630 AC131089:AC131094 AC65553:AC65558 AC17:AC22 AB983061:AB983081 AB917525:AB917545 AB851989:AB852009 AB786453:AB786473 AB720917:AB720937 AB655381:AB655401 AB589845:AB589865 AB524309:AB524329 AB458773:AB458793 AB393237:AB393257 AB327701:AB327721 AB262165:AB262185 AB196629:AB196649 AB131093:AB131113 AB65557:AB65577 AB21:AB41 AC983070:AC983081 AC917534:AC917545 AC851998:AC852009 AC786462:AC786473 AC720926:AC720937 AC655390:AC655401 AC589854:AC589865 AC524318:AC524329 AC458782:AC458793 AC393246:AC393257 AC327710:AC327721 AC262174:AC262185 AC196638:AC196649 AC131102:AC131113 AC65566:AC65577 AC30:AC41 AB983043:AC983046 AB917507:AC917510 AB851971:AC851974 AB786435:AC786438 AB720899:AC720902 AB655363:AC655366 AB589827:AC589830 AB524291:AC524294 AB458755:AC458758 AB393219:AC393222 AB327683:AC327686 AB262147:AC262150 AB196611:AC196614 AB131075:AC131078 AB65539:AC65542 AB3:AC6 AB983053:AB983059 AB917517:AB917523 AB851981:AB851987 AB786445:AB786451 AB720909:AB720915 AB655373:AB655379 AB589837:AB589843 AB524301:AB524307 AB458765:AB458771 AB393229:AB393235 AB327693:AB327699 AB262157:AB262163 AB196621:AB196627 AB131085:AB131091 AB65549:AB65555 AB13:AB19 AB983051 AB917515 AB851979 AB786443 AB720907 AB655371 AB589835 AB524299 AB458763 AB393227 AB327691 AB262155 AB196619 AB131083 AB65547 AB11 AC983064:AC983066 AC917528:AC917530 AC851992:AC851994 AC786456:AC786458 AC720920:AC720922 AC655384:AC655386 AC589848:AC589850 AC524312:AC524314 AC458776:AC458778 AC393240:AC393242 AC327704:AC327706 AC262168:AC262170 AC196632:AC196634 AC131096:AC131098 AC65560:AC65562 AC24:AC26 AD983060 AD917524 AD851988 AD786452 AD720916 AD655380 AD589844 AD524308 AD458772 AD393236 AD327700 AD262164 AD196628 AD131092 AD65556 AD20 AB983047:AB983049 AB917511:AB917513 AB851975:AB851977 AB786439:AB786441 AB720903:AB720905 AB655367:AB655369 AB589831:AB589833 AB524295:AB524297 AB458759:AB458761 AB393223:AB393225 AB327687:AB327689 AB262151:AB262153 AB196615:AB196617 AB131079:AB131081 AB65543:AB65545 AA3:AA41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G376"/>
  <sheetViews>
    <sheetView showGridLines="0" showZeros="0" zoomScale="80" zoomScaleNormal="80" workbookViewId="0">
      <selection activeCell="T6" sqref="T6"/>
    </sheetView>
  </sheetViews>
  <sheetFormatPr baseColWidth="10" defaultRowHeight="12.75" x14ac:dyDescent="0.2"/>
  <cols>
    <col min="1" max="1" width="3.7109375" style="93" customWidth="1"/>
    <col min="2" max="8" width="9.7109375" style="93" customWidth="1"/>
    <col min="9" max="9" width="1.140625" style="93" customWidth="1"/>
    <col min="10" max="11" width="9.85546875" style="93" customWidth="1"/>
    <col min="12" max="12" width="9.7109375" style="93" customWidth="1"/>
    <col min="13" max="13" width="5.140625" style="93" bestFit="1" customWidth="1"/>
    <col min="14" max="14" width="9.7109375" style="93" customWidth="1"/>
    <col min="15" max="15" width="10.85546875" style="93" bestFit="1" customWidth="1"/>
    <col min="16" max="16" width="10.28515625" style="132" customWidth="1"/>
    <col min="17" max="17" width="9.42578125" style="93" customWidth="1"/>
    <col min="18" max="18" width="11.85546875" style="93" bestFit="1" customWidth="1"/>
    <col min="19" max="19" width="6.28515625" style="93" bestFit="1" customWidth="1"/>
    <col min="20" max="20" width="6" style="93" bestFit="1" customWidth="1"/>
    <col min="21" max="21" width="5.85546875" style="93" customWidth="1"/>
    <col min="22" max="23" width="9.7109375" style="93" customWidth="1"/>
    <col min="24" max="24" width="1.140625" style="93" customWidth="1"/>
    <col min="25" max="25" width="11.5703125" style="93" customWidth="1"/>
    <col min="26" max="31" width="9.7109375" style="93" customWidth="1"/>
    <col min="32" max="32" width="2.42578125" style="93" customWidth="1"/>
    <col min="33" max="33" width="11.42578125" style="91"/>
    <col min="34" max="255" width="11.42578125" style="93"/>
    <col min="256" max="287" width="5.7109375" style="93" customWidth="1"/>
    <col min="288" max="511" width="11.42578125" style="93"/>
    <col min="512" max="543" width="5.7109375" style="93" customWidth="1"/>
    <col min="544" max="767" width="11.42578125" style="93"/>
    <col min="768" max="799" width="5.7109375" style="93" customWidth="1"/>
    <col min="800" max="1023" width="11.42578125" style="93"/>
    <col min="1024" max="1055" width="5.7109375" style="93" customWidth="1"/>
    <col min="1056" max="1279" width="11.42578125" style="93"/>
    <col min="1280" max="1311" width="5.7109375" style="93" customWidth="1"/>
    <col min="1312" max="1535" width="11.42578125" style="93"/>
    <col min="1536" max="1567" width="5.7109375" style="93" customWidth="1"/>
    <col min="1568" max="1791" width="11.42578125" style="93"/>
    <col min="1792" max="1823" width="5.7109375" style="93" customWidth="1"/>
    <col min="1824" max="2047" width="11.42578125" style="93"/>
    <col min="2048" max="2079" width="5.7109375" style="93" customWidth="1"/>
    <col min="2080" max="2303" width="11.42578125" style="93"/>
    <col min="2304" max="2335" width="5.7109375" style="93" customWidth="1"/>
    <col min="2336" max="2559" width="11.42578125" style="93"/>
    <col min="2560" max="2591" width="5.7109375" style="93" customWidth="1"/>
    <col min="2592" max="2815" width="11.42578125" style="93"/>
    <col min="2816" max="2847" width="5.7109375" style="93" customWidth="1"/>
    <col min="2848" max="3071" width="11.42578125" style="93"/>
    <col min="3072" max="3103" width="5.7109375" style="93" customWidth="1"/>
    <col min="3104" max="3327" width="11.42578125" style="93"/>
    <col min="3328" max="3359" width="5.7109375" style="93" customWidth="1"/>
    <col min="3360" max="3583" width="11.42578125" style="93"/>
    <col min="3584" max="3615" width="5.7109375" style="93" customWidth="1"/>
    <col min="3616" max="3839" width="11.42578125" style="93"/>
    <col min="3840" max="3871" width="5.7109375" style="93" customWidth="1"/>
    <col min="3872" max="4095" width="11.42578125" style="93"/>
    <col min="4096" max="4127" width="5.7109375" style="93" customWidth="1"/>
    <col min="4128" max="4351" width="11.42578125" style="93"/>
    <col min="4352" max="4383" width="5.7109375" style="93" customWidth="1"/>
    <col min="4384" max="4607" width="11.42578125" style="93"/>
    <col min="4608" max="4639" width="5.7109375" style="93" customWidth="1"/>
    <col min="4640" max="4863" width="11.42578125" style="93"/>
    <col min="4864" max="4895" width="5.7109375" style="93" customWidth="1"/>
    <col min="4896" max="5119" width="11.42578125" style="93"/>
    <col min="5120" max="5151" width="5.7109375" style="93" customWidth="1"/>
    <col min="5152" max="5375" width="11.42578125" style="93"/>
    <col min="5376" max="5407" width="5.7109375" style="93" customWidth="1"/>
    <col min="5408" max="5631" width="11.42578125" style="93"/>
    <col min="5632" max="5663" width="5.7109375" style="93" customWidth="1"/>
    <col min="5664" max="5887" width="11.42578125" style="93"/>
    <col min="5888" max="5919" width="5.7109375" style="93" customWidth="1"/>
    <col min="5920" max="6143" width="11.42578125" style="93"/>
    <col min="6144" max="6175" width="5.7109375" style="93" customWidth="1"/>
    <col min="6176" max="6399" width="11.42578125" style="93"/>
    <col min="6400" max="6431" width="5.7109375" style="93" customWidth="1"/>
    <col min="6432" max="6655" width="11.42578125" style="93"/>
    <col min="6656" max="6687" width="5.7109375" style="93" customWidth="1"/>
    <col min="6688" max="6911" width="11.42578125" style="93"/>
    <col min="6912" max="6943" width="5.7109375" style="93" customWidth="1"/>
    <col min="6944" max="7167" width="11.42578125" style="93"/>
    <col min="7168" max="7199" width="5.7109375" style="93" customWidth="1"/>
    <col min="7200" max="7423" width="11.42578125" style="93"/>
    <col min="7424" max="7455" width="5.7109375" style="93" customWidth="1"/>
    <col min="7456" max="7679" width="11.42578125" style="93"/>
    <col min="7680" max="7711" width="5.7109375" style="93" customWidth="1"/>
    <col min="7712" max="7935" width="11.42578125" style="93"/>
    <col min="7936" max="7967" width="5.7109375" style="93" customWidth="1"/>
    <col min="7968" max="8191" width="11.42578125" style="93"/>
    <col min="8192" max="8223" width="5.7109375" style="93" customWidth="1"/>
    <col min="8224" max="8447" width="11.42578125" style="93"/>
    <col min="8448" max="8479" width="5.7109375" style="93" customWidth="1"/>
    <col min="8480" max="8703" width="11.42578125" style="93"/>
    <col min="8704" max="8735" width="5.7109375" style="93" customWidth="1"/>
    <col min="8736" max="8959" width="11.42578125" style="93"/>
    <col min="8960" max="8991" width="5.7109375" style="93" customWidth="1"/>
    <col min="8992" max="9215" width="11.42578125" style="93"/>
    <col min="9216" max="9247" width="5.7109375" style="93" customWidth="1"/>
    <col min="9248" max="9471" width="11.42578125" style="93"/>
    <col min="9472" max="9503" width="5.7109375" style="93" customWidth="1"/>
    <col min="9504" max="9727" width="11.42578125" style="93"/>
    <col min="9728" max="9759" width="5.7109375" style="93" customWidth="1"/>
    <col min="9760" max="9983" width="11.42578125" style="93"/>
    <col min="9984" max="10015" width="5.7109375" style="93" customWidth="1"/>
    <col min="10016" max="10239" width="11.42578125" style="93"/>
    <col min="10240" max="10271" width="5.7109375" style="93" customWidth="1"/>
    <col min="10272" max="10495" width="11.42578125" style="93"/>
    <col min="10496" max="10527" width="5.7109375" style="93" customWidth="1"/>
    <col min="10528" max="10751" width="11.42578125" style="93"/>
    <col min="10752" max="10783" width="5.7109375" style="93" customWidth="1"/>
    <col min="10784" max="11007" width="11.42578125" style="93"/>
    <col min="11008" max="11039" width="5.7109375" style="93" customWidth="1"/>
    <col min="11040" max="11263" width="11.42578125" style="93"/>
    <col min="11264" max="11295" width="5.7109375" style="93" customWidth="1"/>
    <col min="11296" max="11519" width="11.42578125" style="93"/>
    <col min="11520" max="11551" width="5.7109375" style="93" customWidth="1"/>
    <col min="11552" max="11775" width="11.42578125" style="93"/>
    <col min="11776" max="11807" width="5.7109375" style="93" customWidth="1"/>
    <col min="11808" max="12031" width="11.42578125" style="93"/>
    <col min="12032" max="12063" width="5.7109375" style="93" customWidth="1"/>
    <col min="12064" max="12287" width="11.42578125" style="93"/>
    <col min="12288" max="12319" width="5.7109375" style="93" customWidth="1"/>
    <col min="12320" max="12543" width="11.42578125" style="93"/>
    <col min="12544" max="12575" width="5.7109375" style="93" customWidth="1"/>
    <col min="12576" max="12799" width="11.42578125" style="93"/>
    <col min="12800" max="12831" width="5.7109375" style="93" customWidth="1"/>
    <col min="12832" max="13055" width="11.42578125" style="93"/>
    <col min="13056" max="13087" width="5.7109375" style="93" customWidth="1"/>
    <col min="13088" max="13311" width="11.42578125" style="93"/>
    <col min="13312" max="13343" width="5.7109375" style="93" customWidth="1"/>
    <col min="13344" max="13567" width="11.42578125" style="93"/>
    <col min="13568" max="13599" width="5.7109375" style="93" customWidth="1"/>
    <col min="13600" max="13823" width="11.42578125" style="93"/>
    <col min="13824" max="13855" width="5.7109375" style="93" customWidth="1"/>
    <col min="13856" max="14079" width="11.42578125" style="93"/>
    <col min="14080" max="14111" width="5.7109375" style="93" customWidth="1"/>
    <col min="14112" max="14335" width="11.42578125" style="93"/>
    <col min="14336" max="14367" width="5.7109375" style="93" customWidth="1"/>
    <col min="14368" max="14591" width="11.42578125" style="93"/>
    <col min="14592" max="14623" width="5.7109375" style="93" customWidth="1"/>
    <col min="14624" max="14847" width="11.42578125" style="93"/>
    <col min="14848" max="14879" width="5.7109375" style="93" customWidth="1"/>
    <col min="14880" max="15103" width="11.42578125" style="93"/>
    <col min="15104" max="15135" width="5.7109375" style="93" customWidth="1"/>
    <col min="15136" max="15359" width="11.42578125" style="93"/>
    <col min="15360" max="15391" width="5.7109375" style="93" customWidth="1"/>
    <col min="15392" max="15615" width="11.42578125" style="93"/>
    <col min="15616" max="15647" width="5.7109375" style="93" customWidth="1"/>
    <col min="15648" max="15871" width="11.42578125" style="93"/>
    <col min="15872" max="15903" width="5.7109375" style="93" customWidth="1"/>
    <col min="15904" max="16127" width="11.42578125" style="93"/>
    <col min="16128" max="16159" width="5.7109375" style="93" customWidth="1"/>
    <col min="16160" max="16384" width="11.42578125" style="93"/>
  </cols>
  <sheetData>
    <row r="1" spans="1:32" s="91" customFormat="1" ht="13.5" thickBot="1" x14ac:dyDescent="0.25">
      <c r="A1" s="88"/>
      <c r="B1" s="89"/>
      <c r="C1" s="89"/>
      <c r="D1" s="89"/>
      <c r="E1" s="89"/>
      <c r="F1" s="89"/>
      <c r="G1" s="89"/>
      <c r="H1" s="89"/>
      <c r="I1" s="89"/>
      <c r="J1" s="89"/>
      <c r="K1" s="89"/>
      <c r="L1" s="89"/>
      <c r="M1" s="89"/>
      <c r="N1" s="89"/>
      <c r="O1" s="89"/>
      <c r="P1" s="90"/>
      <c r="Q1" s="89"/>
      <c r="R1" s="89"/>
      <c r="S1" s="89"/>
      <c r="T1" s="89"/>
      <c r="U1" s="89"/>
      <c r="V1" s="89"/>
      <c r="W1" s="89"/>
      <c r="X1" s="89"/>
      <c r="Y1" s="89"/>
      <c r="Z1" s="89"/>
      <c r="AA1" s="89"/>
      <c r="AB1" s="89"/>
      <c r="AC1" s="89"/>
      <c r="AD1" s="89"/>
      <c r="AE1" s="89"/>
      <c r="AF1" s="89"/>
    </row>
    <row r="2" spans="1:32" s="91" customFormat="1" ht="27" customHeight="1" thickBot="1" x14ac:dyDescent="0.45">
      <c r="A2" s="92"/>
      <c r="B2" s="304">
        <f>'Calendario Perpetuo'!B3:H3</f>
        <v>2017</v>
      </c>
      <c r="C2" s="305"/>
      <c r="D2" s="305"/>
      <c r="E2" s="305"/>
      <c r="F2" s="306"/>
      <c r="J2" s="307" t="s">
        <v>838</v>
      </c>
      <c r="K2" s="180"/>
      <c r="M2" s="342" t="s">
        <v>839</v>
      </c>
      <c r="N2" s="343"/>
      <c r="O2" s="343"/>
      <c r="P2" s="343"/>
      <c r="Q2" s="343"/>
      <c r="R2" s="343"/>
      <c r="S2" s="343"/>
      <c r="T2" s="344"/>
      <c r="V2" s="330" t="s">
        <v>872</v>
      </c>
      <c r="W2" s="331"/>
      <c r="X2" s="331"/>
      <c r="Y2" s="331"/>
      <c r="Z2" s="331"/>
      <c r="AA2" s="331"/>
      <c r="AB2" s="331"/>
      <c r="AC2" s="332"/>
    </row>
    <row r="3" spans="1:32" s="91" customFormat="1" ht="13.5" customHeight="1" thickBot="1" x14ac:dyDescent="0.25">
      <c r="A3" s="92"/>
      <c r="J3" s="308"/>
      <c r="K3" s="180"/>
      <c r="M3" s="345"/>
      <c r="N3" s="346"/>
      <c r="O3" s="346"/>
      <c r="P3" s="346"/>
      <c r="Q3" s="346"/>
      <c r="R3" s="346"/>
      <c r="S3" s="346"/>
      <c r="T3" s="347"/>
      <c r="V3" s="333"/>
      <c r="W3" s="334"/>
      <c r="X3" s="334"/>
      <c r="Y3" s="334"/>
      <c r="Z3" s="334"/>
      <c r="AA3" s="334"/>
      <c r="AB3" s="334"/>
      <c r="AC3" s="335"/>
    </row>
    <row r="4" spans="1:32" s="91" customFormat="1" ht="18" customHeight="1" x14ac:dyDescent="0.2">
      <c r="A4" s="92"/>
      <c r="B4" s="310" t="s">
        <v>780</v>
      </c>
      <c r="C4" s="311"/>
      <c r="D4" s="311"/>
      <c r="E4" s="311"/>
      <c r="F4" s="311"/>
      <c r="G4" s="311"/>
      <c r="H4" s="312"/>
      <c r="J4" s="308"/>
      <c r="K4" s="180"/>
      <c r="L4" s="93"/>
      <c r="M4" s="313" t="s">
        <v>869</v>
      </c>
      <c r="N4" s="313" t="s">
        <v>840</v>
      </c>
      <c r="O4" s="364" t="s">
        <v>841</v>
      </c>
      <c r="P4" s="300" t="s">
        <v>842</v>
      </c>
      <c r="Q4" s="300" t="s">
        <v>843</v>
      </c>
      <c r="R4" s="348" t="s">
        <v>863</v>
      </c>
      <c r="S4" s="349"/>
      <c r="T4" s="350"/>
      <c r="U4" s="93"/>
      <c r="V4" s="333"/>
      <c r="W4" s="334"/>
      <c r="X4" s="334"/>
      <c r="Y4" s="334"/>
      <c r="Z4" s="334"/>
      <c r="AA4" s="334"/>
      <c r="AB4" s="334"/>
      <c r="AC4" s="335"/>
      <c r="AD4" s="93"/>
      <c r="AE4" s="93"/>
    </row>
    <row r="5" spans="1:32" s="91" customFormat="1" ht="13.5" customHeight="1" thickBot="1" x14ac:dyDescent="0.25">
      <c r="A5" s="92"/>
      <c r="B5" s="94" t="s">
        <v>787</v>
      </c>
      <c r="C5" s="95" t="s">
        <v>761</v>
      </c>
      <c r="D5" s="95" t="s">
        <v>761</v>
      </c>
      <c r="E5" s="95" t="s">
        <v>788</v>
      </c>
      <c r="F5" s="95" t="s">
        <v>789</v>
      </c>
      <c r="G5" s="95" t="s">
        <v>763</v>
      </c>
      <c r="H5" s="96" t="s">
        <v>786</v>
      </c>
      <c r="J5" s="309"/>
      <c r="K5" s="180"/>
      <c r="L5" s="93"/>
      <c r="M5" s="314"/>
      <c r="N5" s="314"/>
      <c r="O5" s="365"/>
      <c r="P5" s="301"/>
      <c r="Q5" s="301"/>
      <c r="R5" s="182" t="s">
        <v>865</v>
      </c>
      <c r="S5" s="182" t="s">
        <v>864</v>
      </c>
      <c r="T5" s="183" t="s">
        <v>866</v>
      </c>
      <c r="U5" s="93"/>
      <c r="V5" s="333"/>
      <c r="W5" s="334"/>
      <c r="X5" s="334"/>
      <c r="Y5" s="334"/>
      <c r="Z5" s="334"/>
      <c r="AA5" s="334"/>
      <c r="AB5" s="334"/>
      <c r="AC5" s="335"/>
      <c r="AD5" s="93"/>
      <c r="AE5" s="93"/>
    </row>
    <row r="6" spans="1:32" s="91" customFormat="1" ht="14.25" customHeight="1" x14ac:dyDescent="0.2">
      <c r="A6" s="92"/>
      <c r="B6" s="97" t="str">
        <f>IF('Calendario Perpetuo'!B$7=0/1/1900," ",'Calendario Perpetuo'!B$7)</f>
        <v xml:space="preserve"> </v>
      </c>
      <c r="C6" s="98" t="str">
        <f>IF('Calendario Perpetuo'!C$7=0/1/1900," ",'Calendario Perpetuo'!C$7)</f>
        <v xml:space="preserve"> </v>
      </c>
      <c r="D6" s="98" t="str">
        <f>IF('Calendario Perpetuo'!D$7=0/1/1900," ",'Calendario Perpetuo'!D$7)</f>
        <v xml:space="preserve"> </v>
      </c>
      <c r="E6" s="98" t="str">
        <f>IF('Calendario Perpetuo'!E$7=0/1/1900," ",'Calendario Perpetuo'!E$7)</f>
        <v xml:space="preserve"> </v>
      </c>
      <c r="F6" s="98" t="str">
        <f>IF('Calendario Perpetuo'!F$7=0/1/1900," ",'Calendario Perpetuo'!F$7)</f>
        <v xml:space="preserve"> </v>
      </c>
      <c r="G6" s="98" t="str">
        <f>IF('Calendario Perpetuo'!G$7=0/1/1900," ",'Calendario Perpetuo'!G$7)</f>
        <v xml:space="preserve"> </v>
      </c>
      <c r="H6" s="99">
        <f>IF('Calendario Perpetuo'!H$7=0/1/1900," ",'Calendario Perpetuo'!H$7)</f>
        <v>42736</v>
      </c>
      <c r="I6" s="100"/>
      <c r="J6" s="101">
        <v>1</v>
      </c>
      <c r="K6" s="179"/>
      <c r="L6" s="339" t="s">
        <v>780</v>
      </c>
      <c r="M6" s="184">
        <v>1</v>
      </c>
      <c r="N6" s="152">
        <v>1</v>
      </c>
      <c r="O6" s="153">
        <f>IF(B6&lt;&gt;" ",B6,IF(C6&lt;&gt;" ",C6,IF(D6&lt;&gt;" ",D6,IF(E6&lt;&gt;" ",E6,IF(F6&lt;&gt;" ",F6,IF(G6&lt;&gt;" ",G6,H6))))))</f>
        <v>42736</v>
      </c>
      <c r="P6" s="154">
        <f>IF(B6&lt;&gt;" ",1,IF(C6&lt;&gt;" ",2,IF(D6&lt;&gt;" ",3,IF(E6&lt;&gt;" ",4,IF(F6&lt;&gt;" ",5,IF(G6&lt;&gt;" ",6,7))))))</f>
        <v>7</v>
      </c>
      <c r="Q6" s="154">
        <v>1</v>
      </c>
      <c r="R6" s="154" t="str">
        <f>IF(P6=1,"LUNES",IF(P6=2,"MARTES",IF(P6=3,"MIERCOLES",IF(P6=4,"JUEVES",IF(P6=5,"VIERNES",IF(P6=6,"SABADO",IF(P6=7,"DOMINGO",0)))))))</f>
        <v>DOMINGO</v>
      </c>
      <c r="S6" s="154" t="str">
        <f>IF(P6=6,"FS",IF(P6=7,"FS","LB"))</f>
        <v>FS</v>
      </c>
      <c r="T6" s="155" t="s">
        <v>858</v>
      </c>
      <c r="U6" s="93"/>
      <c r="V6" s="333"/>
      <c r="W6" s="334"/>
      <c r="X6" s="334"/>
      <c r="Y6" s="334"/>
      <c r="Z6" s="334"/>
      <c r="AA6" s="334"/>
      <c r="AB6" s="334"/>
      <c r="AC6" s="335"/>
      <c r="AD6" s="93"/>
      <c r="AE6" s="93"/>
      <c r="AF6" s="100"/>
    </row>
    <row r="7" spans="1:32" s="91" customFormat="1" ht="14.25" customHeight="1" x14ac:dyDescent="0.2">
      <c r="A7" s="92"/>
      <c r="B7" s="97">
        <f>IF('Calendario Perpetuo'!B8=0/1/1900," ",'Calendario Perpetuo'!B8)</f>
        <v>42737</v>
      </c>
      <c r="C7" s="98">
        <f>IF('Calendario Perpetuo'!C8=0/1/1900," ",'Calendario Perpetuo'!C8)</f>
        <v>42738</v>
      </c>
      <c r="D7" s="98">
        <f>IF('Calendario Perpetuo'!D8=0/1/1900," ",'Calendario Perpetuo'!D8)</f>
        <v>42739</v>
      </c>
      <c r="E7" s="98">
        <f>IF('Calendario Perpetuo'!E8=0/1/1900," ",'Calendario Perpetuo'!E8)</f>
        <v>42740</v>
      </c>
      <c r="F7" s="98">
        <f>IF('Calendario Perpetuo'!F8=0/1/1900," ",'Calendario Perpetuo'!F8)</f>
        <v>42741</v>
      </c>
      <c r="G7" s="98">
        <f>IF('Calendario Perpetuo'!G8=0/1/1900," ",'Calendario Perpetuo'!G8)</f>
        <v>42742</v>
      </c>
      <c r="H7" s="99">
        <f>IF('Calendario Perpetuo'!H8=0/1/1900," ",'Calendario Perpetuo'!H8)</f>
        <v>42743</v>
      </c>
      <c r="I7" s="100"/>
      <c r="J7" s="101">
        <v>2</v>
      </c>
      <c r="K7" s="179"/>
      <c r="L7" s="340"/>
      <c r="M7" s="185">
        <v>1</v>
      </c>
      <c r="N7" s="156">
        <f t="shared" ref="N7:N64" si="0">IF(P6=7,N6+1,N6)</f>
        <v>2</v>
      </c>
      <c r="O7" s="103">
        <f>O6+1</f>
        <v>42737</v>
      </c>
      <c r="P7" s="102">
        <f>IF(P6&lt;7,P6+1,1)</f>
        <v>1</v>
      </c>
      <c r="Q7" s="102">
        <v>2</v>
      </c>
      <c r="R7" s="102" t="str">
        <f t="shared" ref="R7:R64" si="1">IF(P7=1,"LUNES",IF(P7=2,"MARTES",IF(P7=3,"MIERCOLES",IF(P7=4,"JUEVES",IF(P7=5,"VIERNES",IF(P7=6,"SABADO",IF(P7=7,"DOMINGO",0)))))))</f>
        <v>LUNES</v>
      </c>
      <c r="S7" s="102" t="str">
        <f t="shared" ref="S7:S64" si="2">IF(P7=6,"FS",IF(P7=7,"FS","LB"))</f>
        <v>LB</v>
      </c>
      <c r="T7" s="157" t="s">
        <v>862</v>
      </c>
      <c r="U7" s="93"/>
      <c r="V7" s="333"/>
      <c r="W7" s="334"/>
      <c r="X7" s="334"/>
      <c r="Y7" s="334"/>
      <c r="Z7" s="334"/>
      <c r="AA7" s="334"/>
      <c r="AB7" s="334"/>
      <c r="AC7" s="335"/>
      <c r="AD7" s="93"/>
      <c r="AE7" s="93"/>
      <c r="AF7" s="100"/>
    </row>
    <row r="8" spans="1:32" s="91" customFormat="1" ht="14.25" customHeight="1" x14ac:dyDescent="0.2">
      <c r="A8" s="92"/>
      <c r="B8" s="97">
        <f>IF('Calendario Perpetuo'!B9=0/1/1900," ",'Calendario Perpetuo'!B9)</f>
        <v>42744</v>
      </c>
      <c r="C8" s="98">
        <f>IF('Calendario Perpetuo'!C9=0/1/1900," ",'Calendario Perpetuo'!C9)</f>
        <v>42745</v>
      </c>
      <c r="D8" s="98">
        <f>IF('Calendario Perpetuo'!D9=0/1/1900," ",'Calendario Perpetuo'!D9)</f>
        <v>42746</v>
      </c>
      <c r="E8" s="98">
        <f>IF('Calendario Perpetuo'!E9=0/1/1900," ",'Calendario Perpetuo'!E9)</f>
        <v>42747</v>
      </c>
      <c r="F8" s="98">
        <f>IF('Calendario Perpetuo'!F9=0/1/1900," ",'Calendario Perpetuo'!F9)</f>
        <v>42748</v>
      </c>
      <c r="G8" s="98">
        <f>IF('Calendario Perpetuo'!G9=0/1/1900," ",'Calendario Perpetuo'!G9)</f>
        <v>42749</v>
      </c>
      <c r="H8" s="99">
        <f>IF('Calendario Perpetuo'!H9=0/1/1900," ",'Calendario Perpetuo'!H9)</f>
        <v>42750</v>
      </c>
      <c r="I8" s="100"/>
      <c r="J8" s="101">
        <v>3</v>
      </c>
      <c r="K8" s="179"/>
      <c r="L8" s="340"/>
      <c r="M8" s="185">
        <v>1</v>
      </c>
      <c r="N8" s="156">
        <f t="shared" si="0"/>
        <v>2</v>
      </c>
      <c r="O8" s="103">
        <f t="shared" ref="O8:O64" si="3">O7+1</f>
        <v>42738</v>
      </c>
      <c r="P8" s="102">
        <f t="shared" ref="P8:P64" si="4">IF(P7&lt;7,P7+1,1)</f>
        <v>2</v>
      </c>
      <c r="Q8" s="102">
        <v>3</v>
      </c>
      <c r="R8" s="102" t="str">
        <f t="shared" si="1"/>
        <v>MARTES</v>
      </c>
      <c r="S8" s="102" t="str">
        <f t="shared" si="2"/>
        <v>LB</v>
      </c>
      <c r="T8" s="157" t="s">
        <v>862</v>
      </c>
      <c r="U8" s="93"/>
      <c r="V8" s="333"/>
      <c r="W8" s="334"/>
      <c r="X8" s="334"/>
      <c r="Y8" s="334"/>
      <c r="Z8" s="334"/>
      <c r="AA8" s="334"/>
      <c r="AB8" s="334"/>
      <c r="AC8" s="335"/>
      <c r="AD8" s="93"/>
      <c r="AE8" s="93"/>
      <c r="AF8" s="100"/>
    </row>
    <row r="9" spans="1:32" s="91" customFormat="1" ht="14.25" customHeight="1" x14ac:dyDescent="0.2">
      <c r="A9" s="92"/>
      <c r="B9" s="97">
        <f>IF('Calendario Perpetuo'!B10=0/1/1900," ",'Calendario Perpetuo'!B10)</f>
        <v>42751</v>
      </c>
      <c r="C9" s="98">
        <f>IF('Calendario Perpetuo'!C10=0/1/1900," ",'Calendario Perpetuo'!C10)</f>
        <v>42752</v>
      </c>
      <c r="D9" s="98">
        <f>IF('Calendario Perpetuo'!D10=0/1/1900," ",'Calendario Perpetuo'!D10)</f>
        <v>42753</v>
      </c>
      <c r="E9" s="98">
        <f>IF('Calendario Perpetuo'!E10=0/1/1900," ",'Calendario Perpetuo'!E10)</f>
        <v>42754</v>
      </c>
      <c r="F9" s="98">
        <f>IF('Calendario Perpetuo'!F10=0/1/1900," ",'Calendario Perpetuo'!F10)</f>
        <v>42755</v>
      </c>
      <c r="G9" s="98">
        <f>IF('Calendario Perpetuo'!G10=0/1/1900," ",'Calendario Perpetuo'!G10)</f>
        <v>42756</v>
      </c>
      <c r="H9" s="99">
        <f>IF('Calendario Perpetuo'!H10=0/1/1900," ",'Calendario Perpetuo'!H10)</f>
        <v>42757</v>
      </c>
      <c r="I9" s="100"/>
      <c r="J9" s="101">
        <v>4</v>
      </c>
      <c r="K9" s="179"/>
      <c r="L9" s="340"/>
      <c r="M9" s="185">
        <v>1</v>
      </c>
      <c r="N9" s="156">
        <f t="shared" si="0"/>
        <v>2</v>
      </c>
      <c r="O9" s="103">
        <f t="shared" si="3"/>
        <v>42739</v>
      </c>
      <c r="P9" s="102">
        <f t="shared" si="4"/>
        <v>3</v>
      </c>
      <c r="Q9" s="102">
        <v>4</v>
      </c>
      <c r="R9" s="102" t="str">
        <f t="shared" si="1"/>
        <v>MIERCOLES</v>
      </c>
      <c r="S9" s="102" t="str">
        <f t="shared" si="2"/>
        <v>LB</v>
      </c>
      <c r="T9" s="157" t="s">
        <v>862</v>
      </c>
      <c r="U9" s="93"/>
      <c r="V9" s="333"/>
      <c r="W9" s="334"/>
      <c r="X9" s="334"/>
      <c r="Y9" s="334"/>
      <c r="Z9" s="334"/>
      <c r="AA9" s="334"/>
      <c r="AB9" s="334"/>
      <c r="AC9" s="335"/>
      <c r="AD9" s="93"/>
      <c r="AE9" s="93"/>
      <c r="AF9" s="100"/>
    </row>
    <row r="10" spans="1:32" s="91" customFormat="1" ht="14.25" customHeight="1" x14ac:dyDescent="0.2">
      <c r="A10" s="92"/>
      <c r="B10" s="97">
        <f>IF('Calendario Perpetuo'!B11=0/1/1900," ",'Calendario Perpetuo'!B11)</f>
        <v>42758</v>
      </c>
      <c r="C10" s="98">
        <f>IF('Calendario Perpetuo'!C11=0/1/1900," ",'Calendario Perpetuo'!C11)</f>
        <v>42759</v>
      </c>
      <c r="D10" s="98">
        <f>IF('Calendario Perpetuo'!D11=0/1/1900," ",'Calendario Perpetuo'!D11)</f>
        <v>42760</v>
      </c>
      <c r="E10" s="98">
        <f>IF('Calendario Perpetuo'!E11=0/1/1900," ",'Calendario Perpetuo'!E11)</f>
        <v>42761</v>
      </c>
      <c r="F10" s="98">
        <f>IF('Calendario Perpetuo'!F11=0/1/1900," ",'Calendario Perpetuo'!F11)</f>
        <v>42762</v>
      </c>
      <c r="G10" s="98">
        <f>IF('Calendario Perpetuo'!G11=0/1/1900," ",'Calendario Perpetuo'!G11)</f>
        <v>42763</v>
      </c>
      <c r="H10" s="99">
        <f>IF('Calendario Perpetuo'!H11=0/1/1900," ",'Calendario Perpetuo'!H11)</f>
        <v>42764</v>
      </c>
      <c r="I10" s="100"/>
      <c r="J10" s="101">
        <v>5</v>
      </c>
      <c r="K10" s="179"/>
      <c r="L10" s="340"/>
      <c r="M10" s="185">
        <v>1</v>
      </c>
      <c r="N10" s="156">
        <f t="shared" si="0"/>
        <v>2</v>
      </c>
      <c r="O10" s="103">
        <f t="shared" si="3"/>
        <v>42740</v>
      </c>
      <c r="P10" s="102">
        <f t="shared" si="4"/>
        <v>4</v>
      </c>
      <c r="Q10" s="102">
        <v>5</v>
      </c>
      <c r="R10" s="102" t="str">
        <f t="shared" si="1"/>
        <v>JUEVES</v>
      </c>
      <c r="S10" s="102" t="str">
        <f t="shared" si="2"/>
        <v>LB</v>
      </c>
      <c r="T10" s="157" t="s">
        <v>862</v>
      </c>
      <c r="U10" s="93"/>
      <c r="V10" s="333"/>
      <c r="W10" s="334"/>
      <c r="X10" s="334"/>
      <c r="Y10" s="334"/>
      <c r="Z10" s="334"/>
      <c r="AA10" s="334"/>
      <c r="AB10" s="334"/>
      <c r="AC10" s="335"/>
      <c r="AD10" s="93"/>
      <c r="AE10" s="93"/>
      <c r="AF10" s="100"/>
    </row>
    <row r="11" spans="1:32" s="91" customFormat="1" ht="15" customHeight="1" thickBot="1" x14ac:dyDescent="0.25">
      <c r="A11" s="92"/>
      <c r="B11" s="104">
        <f>IF('Calendario Perpetuo'!B12=0/1/1900," ",'Calendario Perpetuo'!B12)</f>
        <v>42765</v>
      </c>
      <c r="C11" s="105">
        <f>IF('Calendario Perpetuo'!C12=0/1/1900," ",'Calendario Perpetuo'!C12)</f>
        <v>42766</v>
      </c>
      <c r="D11" s="105" t="str">
        <f>IF('Calendario Perpetuo'!D12=0/1/1900," ",'Calendario Perpetuo'!D12)</f>
        <v xml:space="preserve"> </v>
      </c>
      <c r="E11" s="98" t="str">
        <f>IF('Calendario Perpetuo'!E12=0/1/1900," ",'Calendario Perpetuo'!E12)</f>
        <v xml:space="preserve"> </v>
      </c>
      <c r="F11" s="98" t="str">
        <f>IF('Calendario Perpetuo'!F12=0/1/1900," ",'Calendario Perpetuo'!F12)</f>
        <v xml:space="preserve"> </v>
      </c>
      <c r="G11" s="98" t="str">
        <f>IF('Calendario Perpetuo'!G12=0/1/1900," ",'Calendario Perpetuo'!G12)</f>
        <v xml:space="preserve"> </v>
      </c>
      <c r="H11" s="99" t="str">
        <f>IF('Calendario Perpetuo'!H12=0/1/1900," ",'Calendario Perpetuo'!H12)</f>
        <v xml:space="preserve"> </v>
      </c>
      <c r="I11" s="100"/>
      <c r="J11" s="101">
        <f>IF(B11=" ",0,J10+1)</f>
        <v>6</v>
      </c>
      <c r="K11" s="179"/>
      <c r="L11" s="340"/>
      <c r="M11" s="185">
        <v>1</v>
      </c>
      <c r="N11" s="156">
        <f t="shared" si="0"/>
        <v>2</v>
      </c>
      <c r="O11" s="103">
        <f t="shared" si="3"/>
        <v>42741</v>
      </c>
      <c r="P11" s="102">
        <f t="shared" si="4"/>
        <v>5</v>
      </c>
      <c r="Q11" s="102">
        <v>6</v>
      </c>
      <c r="R11" s="102" t="str">
        <f t="shared" si="1"/>
        <v>VIERNES</v>
      </c>
      <c r="S11" s="102" t="str">
        <f t="shared" si="2"/>
        <v>LB</v>
      </c>
      <c r="T11" s="157" t="s">
        <v>862</v>
      </c>
      <c r="U11" s="93"/>
      <c r="V11" s="333"/>
      <c r="W11" s="334"/>
      <c r="X11" s="334"/>
      <c r="Y11" s="334"/>
      <c r="Z11" s="334"/>
      <c r="AA11" s="334"/>
      <c r="AB11" s="334"/>
      <c r="AC11" s="335"/>
      <c r="AD11" s="93"/>
      <c r="AE11" s="93"/>
      <c r="AF11" s="100"/>
    </row>
    <row r="12" spans="1:32" s="91" customFormat="1" ht="15" customHeight="1" thickBot="1" x14ac:dyDescent="0.25">
      <c r="A12" s="92"/>
      <c r="B12" s="106" t="s">
        <v>844</v>
      </c>
      <c r="C12" s="107">
        <f>MIN(B6:H6)</f>
        <v>42736</v>
      </c>
      <c r="D12" s="108"/>
      <c r="E12" s="302" t="s">
        <v>842</v>
      </c>
      <c r="F12" s="303"/>
      <c r="G12" s="109" t="str">
        <f>TEXT(C12,"dddd")</f>
        <v>domingo</v>
      </c>
      <c r="H12" s="110">
        <f>IF(G12="lunes",1,IF(G12="martes",2,IF(G12="miércoles",3,IF(G12="jueves",4,IF(G12="viernes",5,IF(G12="sábado",6,IF(G12="domingo",7,"fallo")))))))</f>
        <v>7</v>
      </c>
      <c r="I12" s="100"/>
      <c r="J12" s="111"/>
      <c r="K12" s="111"/>
      <c r="L12" s="340"/>
      <c r="M12" s="185">
        <v>1</v>
      </c>
      <c r="N12" s="156">
        <f t="shared" si="0"/>
        <v>2</v>
      </c>
      <c r="O12" s="103">
        <f t="shared" si="3"/>
        <v>42742</v>
      </c>
      <c r="P12" s="102">
        <f t="shared" si="4"/>
        <v>6</v>
      </c>
      <c r="Q12" s="102">
        <v>7</v>
      </c>
      <c r="R12" s="102" t="str">
        <f t="shared" si="1"/>
        <v>SABADO</v>
      </c>
      <c r="S12" s="102" t="str">
        <f t="shared" si="2"/>
        <v>FS</v>
      </c>
      <c r="T12" s="157" t="s">
        <v>861</v>
      </c>
      <c r="U12" s="93"/>
      <c r="V12" s="333"/>
      <c r="W12" s="334"/>
      <c r="X12" s="334"/>
      <c r="Y12" s="334"/>
      <c r="Z12" s="334"/>
      <c r="AA12" s="334"/>
      <c r="AB12" s="334"/>
      <c r="AC12" s="335"/>
      <c r="AD12" s="93"/>
      <c r="AE12" s="93"/>
      <c r="AF12" s="100"/>
    </row>
    <row r="13" spans="1:32" s="91" customFormat="1" ht="15" customHeight="1" thickBot="1" x14ac:dyDescent="0.25">
      <c r="A13" s="92"/>
      <c r="B13" s="112"/>
      <c r="C13" s="112"/>
      <c r="D13" s="113"/>
      <c r="E13" s="112"/>
      <c r="F13" s="112"/>
      <c r="G13" s="112"/>
      <c r="H13" s="114"/>
      <c r="I13" s="100"/>
      <c r="J13" s="115"/>
      <c r="K13" s="115"/>
      <c r="L13" s="340"/>
      <c r="M13" s="185">
        <v>1</v>
      </c>
      <c r="N13" s="156">
        <f t="shared" si="0"/>
        <v>2</v>
      </c>
      <c r="O13" s="103">
        <f t="shared" si="3"/>
        <v>42743</v>
      </c>
      <c r="P13" s="102">
        <f t="shared" si="4"/>
        <v>7</v>
      </c>
      <c r="Q13" s="102">
        <v>8</v>
      </c>
      <c r="R13" s="102" t="str">
        <f t="shared" si="1"/>
        <v>DOMINGO</v>
      </c>
      <c r="S13" s="102" t="str">
        <f t="shared" si="2"/>
        <v>FS</v>
      </c>
      <c r="T13" s="157" t="s">
        <v>861</v>
      </c>
      <c r="U13" s="112"/>
      <c r="V13" s="333"/>
      <c r="W13" s="334"/>
      <c r="X13" s="334"/>
      <c r="Y13" s="334"/>
      <c r="Z13" s="334"/>
      <c r="AA13" s="334"/>
      <c r="AB13" s="334"/>
      <c r="AC13" s="335"/>
      <c r="AD13" s="112"/>
      <c r="AE13" s="114"/>
      <c r="AF13" s="100"/>
    </row>
    <row r="14" spans="1:32" s="91" customFormat="1" ht="18" x14ac:dyDescent="0.2">
      <c r="A14" s="92"/>
      <c r="B14" s="310" t="s">
        <v>845</v>
      </c>
      <c r="C14" s="311"/>
      <c r="D14" s="311"/>
      <c r="E14" s="311"/>
      <c r="F14" s="311"/>
      <c r="G14" s="311"/>
      <c r="H14" s="312"/>
      <c r="I14" s="100"/>
      <c r="J14" s="115"/>
      <c r="K14" s="115"/>
      <c r="L14" s="340"/>
      <c r="M14" s="185">
        <v>1</v>
      </c>
      <c r="N14" s="156">
        <f t="shared" si="0"/>
        <v>3</v>
      </c>
      <c r="O14" s="103">
        <f t="shared" si="3"/>
        <v>42744</v>
      </c>
      <c r="P14" s="102">
        <f t="shared" si="4"/>
        <v>1</v>
      </c>
      <c r="Q14" s="102">
        <v>9</v>
      </c>
      <c r="R14" s="102" t="str">
        <f t="shared" si="1"/>
        <v>LUNES</v>
      </c>
      <c r="S14" s="102" t="str">
        <f t="shared" si="2"/>
        <v>LB</v>
      </c>
      <c r="T14" s="157" t="s">
        <v>862</v>
      </c>
      <c r="U14" s="112"/>
      <c r="V14" s="333"/>
      <c r="W14" s="334"/>
      <c r="X14" s="334"/>
      <c r="Y14" s="334"/>
      <c r="Z14" s="334"/>
      <c r="AA14" s="334"/>
      <c r="AB14" s="334"/>
      <c r="AC14" s="335"/>
      <c r="AD14" s="112"/>
      <c r="AE14" s="114"/>
      <c r="AF14" s="100"/>
    </row>
    <row r="15" spans="1:32" s="91" customFormat="1" ht="14.25" customHeight="1" x14ac:dyDescent="0.2">
      <c r="A15" s="92"/>
      <c r="B15" s="94" t="s">
        <v>787</v>
      </c>
      <c r="C15" s="95" t="s">
        <v>761</v>
      </c>
      <c r="D15" s="95" t="s">
        <v>761</v>
      </c>
      <c r="E15" s="95" t="s">
        <v>788</v>
      </c>
      <c r="F15" s="95" t="s">
        <v>789</v>
      </c>
      <c r="G15" s="95" t="s">
        <v>763</v>
      </c>
      <c r="H15" s="96" t="s">
        <v>786</v>
      </c>
      <c r="I15" s="100"/>
      <c r="J15" s="115"/>
      <c r="K15" s="115"/>
      <c r="L15" s="340"/>
      <c r="M15" s="185">
        <v>1</v>
      </c>
      <c r="N15" s="156">
        <f t="shared" si="0"/>
        <v>3</v>
      </c>
      <c r="O15" s="103">
        <f t="shared" si="3"/>
        <v>42745</v>
      </c>
      <c r="P15" s="102">
        <f t="shared" si="4"/>
        <v>2</v>
      </c>
      <c r="Q15" s="102">
        <v>10</v>
      </c>
      <c r="R15" s="102" t="str">
        <f t="shared" si="1"/>
        <v>MARTES</v>
      </c>
      <c r="S15" s="102" t="str">
        <f t="shared" si="2"/>
        <v>LB</v>
      </c>
      <c r="T15" s="157" t="s">
        <v>862</v>
      </c>
      <c r="U15" s="112"/>
      <c r="V15" s="333"/>
      <c r="W15" s="334"/>
      <c r="X15" s="334"/>
      <c r="Y15" s="334"/>
      <c r="Z15" s="334"/>
      <c r="AA15" s="334"/>
      <c r="AB15" s="334"/>
      <c r="AC15" s="335"/>
      <c r="AD15" s="112"/>
      <c r="AE15" s="114"/>
      <c r="AF15" s="100"/>
    </row>
    <row r="16" spans="1:32" s="91" customFormat="1" ht="14.25" customHeight="1" x14ac:dyDescent="0.2">
      <c r="A16" s="92"/>
      <c r="B16" s="116" t="str">
        <f>IF('Calendario Perpetuo'!$J$7=0/1/1900," ",'Calendario Perpetuo'!$J$7)</f>
        <v xml:space="preserve"> </v>
      </c>
      <c r="C16" s="117" t="str">
        <f>IF('Calendario Perpetuo'!$K$7=0/1/1900," ",'Calendario Perpetuo'!$K$7)</f>
        <v xml:space="preserve"> </v>
      </c>
      <c r="D16" s="117">
        <f>IF('Calendario Perpetuo'!$L$7=0/1/1900," ",'Calendario Perpetuo'!$L$7)</f>
        <v>42767</v>
      </c>
      <c r="E16" s="117">
        <f>IF('Calendario Perpetuo'!$M$7=0/1/1900," ",'Calendario Perpetuo'!$M$7)</f>
        <v>42768</v>
      </c>
      <c r="F16" s="117">
        <f>IF('Calendario Perpetuo'!$N$7=0/1/1900," ",'Calendario Perpetuo'!$N$7)</f>
        <v>42769</v>
      </c>
      <c r="G16" s="117">
        <f>IF('Calendario Perpetuo'!$O$7=0/1/1900," ",'Calendario Perpetuo'!$O$7)</f>
        <v>42770</v>
      </c>
      <c r="H16" s="118">
        <f>IF('Calendario Perpetuo'!$P$7=0/1/1900," ",'Calendario Perpetuo'!$P$7)</f>
        <v>42771</v>
      </c>
      <c r="I16" s="100"/>
      <c r="J16" s="101">
        <f>IF(J11=0,IF(H10&lt;&gt;" ",J10+1,J10),J11)</f>
        <v>6</v>
      </c>
      <c r="K16" s="179"/>
      <c r="L16" s="340"/>
      <c r="M16" s="185">
        <v>1</v>
      </c>
      <c r="N16" s="156">
        <f t="shared" si="0"/>
        <v>3</v>
      </c>
      <c r="O16" s="103">
        <f t="shared" si="3"/>
        <v>42746</v>
      </c>
      <c r="P16" s="102">
        <f t="shared" si="4"/>
        <v>3</v>
      </c>
      <c r="Q16" s="102">
        <v>11</v>
      </c>
      <c r="R16" s="102" t="str">
        <f t="shared" si="1"/>
        <v>MIERCOLES</v>
      </c>
      <c r="S16" s="102" t="str">
        <f t="shared" si="2"/>
        <v>LB</v>
      </c>
      <c r="T16" s="157" t="s">
        <v>862</v>
      </c>
      <c r="U16" s="112"/>
      <c r="V16" s="333"/>
      <c r="W16" s="334"/>
      <c r="X16" s="334"/>
      <c r="Y16" s="334"/>
      <c r="Z16" s="334"/>
      <c r="AA16" s="334"/>
      <c r="AB16" s="334"/>
      <c r="AC16" s="335"/>
      <c r="AD16" s="112"/>
      <c r="AE16" s="114"/>
      <c r="AF16" s="100"/>
    </row>
    <row r="17" spans="1:32" s="91" customFormat="1" ht="15" customHeight="1" x14ac:dyDescent="0.2">
      <c r="A17" s="92"/>
      <c r="B17" s="116">
        <f>IF('Calendario Perpetuo'!J$8=0/1/1900," ",'Calendario Perpetuo'!J$8)</f>
        <v>42772</v>
      </c>
      <c r="C17" s="117">
        <f>IF('Calendario Perpetuo'!K$8=0/1/1900," ",'Calendario Perpetuo'!K$8)</f>
        <v>42773</v>
      </c>
      <c r="D17" s="117">
        <f>IF('Calendario Perpetuo'!L$8=0/1/1900," ",'Calendario Perpetuo'!L$8)</f>
        <v>42774</v>
      </c>
      <c r="E17" s="117">
        <f>IF('Calendario Perpetuo'!M$8=0/1/1900," ",'Calendario Perpetuo'!M$8)</f>
        <v>42775</v>
      </c>
      <c r="F17" s="117">
        <f>IF('Calendario Perpetuo'!N$8=0/1/1900," ",'Calendario Perpetuo'!N$8)</f>
        <v>42776</v>
      </c>
      <c r="G17" s="117">
        <f>IF('Calendario Perpetuo'!O$8=0/1/1900," ",'Calendario Perpetuo'!O$8)</f>
        <v>42777</v>
      </c>
      <c r="H17" s="118">
        <f>IF('Calendario Perpetuo'!P$8=0/1/1900," ",'Calendario Perpetuo'!P$8)</f>
        <v>42778</v>
      </c>
      <c r="I17" s="100"/>
      <c r="J17" s="101">
        <f>J16+1</f>
        <v>7</v>
      </c>
      <c r="K17" s="179"/>
      <c r="L17" s="340"/>
      <c r="M17" s="185">
        <v>1</v>
      </c>
      <c r="N17" s="156">
        <f t="shared" si="0"/>
        <v>3</v>
      </c>
      <c r="O17" s="103">
        <f t="shared" si="3"/>
        <v>42747</v>
      </c>
      <c r="P17" s="102">
        <f t="shared" si="4"/>
        <v>4</v>
      </c>
      <c r="Q17" s="102">
        <v>12</v>
      </c>
      <c r="R17" s="102" t="str">
        <f t="shared" si="1"/>
        <v>JUEVES</v>
      </c>
      <c r="S17" s="102" t="str">
        <f t="shared" si="2"/>
        <v>LB</v>
      </c>
      <c r="T17" s="157" t="s">
        <v>862</v>
      </c>
      <c r="U17" s="112"/>
      <c r="V17" s="333"/>
      <c r="W17" s="334"/>
      <c r="X17" s="334"/>
      <c r="Y17" s="334"/>
      <c r="Z17" s="334"/>
      <c r="AA17" s="334"/>
      <c r="AB17" s="334"/>
      <c r="AC17" s="335"/>
      <c r="AD17" s="112"/>
      <c r="AE17" s="114"/>
      <c r="AF17" s="100"/>
    </row>
    <row r="18" spans="1:32" s="91" customFormat="1" ht="15" thickBot="1" x14ac:dyDescent="0.25">
      <c r="A18" s="92"/>
      <c r="B18" s="116">
        <f>IF('Calendario Perpetuo'!J9=0/1/1900," ",'Calendario Perpetuo'!J9)</f>
        <v>42779</v>
      </c>
      <c r="C18" s="117">
        <f>IF('Calendario Perpetuo'!K9=0/1/1900," ",'Calendario Perpetuo'!K9)</f>
        <v>42780</v>
      </c>
      <c r="D18" s="117">
        <f>IF('Calendario Perpetuo'!L9=0/1/1900," ",'Calendario Perpetuo'!L9)</f>
        <v>42781</v>
      </c>
      <c r="E18" s="117">
        <f>IF('Calendario Perpetuo'!M9=0/1/1900," ",'Calendario Perpetuo'!M9)</f>
        <v>42782</v>
      </c>
      <c r="F18" s="117">
        <f>IF('Calendario Perpetuo'!N9=0/1/1900," ",'Calendario Perpetuo'!N9)</f>
        <v>42783</v>
      </c>
      <c r="G18" s="117">
        <f>IF('Calendario Perpetuo'!O9=0/1/1900," ",'Calendario Perpetuo'!O9)</f>
        <v>42784</v>
      </c>
      <c r="H18" s="118">
        <f>IF('Calendario Perpetuo'!P9=0/1/1900," ",'Calendario Perpetuo'!P9)</f>
        <v>42785</v>
      </c>
      <c r="I18" s="100"/>
      <c r="J18" s="101">
        <f>J17+1</f>
        <v>8</v>
      </c>
      <c r="K18" s="179"/>
      <c r="L18" s="340"/>
      <c r="M18" s="185">
        <v>1</v>
      </c>
      <c r="N18" s="156">
        <f t="shared" si="0"/>
        <v>3</v>
      </c>
      <c r="O18" s="103">
        <f t="shared" si="3"/>
        <v>42748</v>
      </c>
      <c r="P18" s="102">
        <f t="shared" si="4"/>
        <v>5</v>
      </c>
      <c r="Q18" s="102">
        <v>13</v>
      </c>
      <c r="R18" s="102" t="str">
        <f t="shared" si="1"/>
        <v>VIERNES</v>
      </c>
      <c r="S18" s="102" t="str">
        <f t="shared" si="2"/>
        <v>LB</v>
      </c>
      <c r="T18" s="157" t="s">
        <v>862</v>
      </c>
      <c r="U18" s="112"/>
      <c r="V18" s="336"/>
      <c r="W18" s="337"/>
      <c r="X18" s="337"/>
      <c r="Y18" s="337"/>
      <c r="Z18" s="337"/>
      <c r="AA18" s="337"/>
      <c r="AB18" s="337"/>
      <c r="AC18" s="338"/>
      <c r="AD18" s="112"/>
      <c r="AE18" s="114"/>
      <c r="AF18" s="100"/>
    </row>
    <row r="19" spans="1:32" s="91" customFormat="1" ht="15" thickBot="1" x14ac:dyDescent="0.25">
      <c r="A19" s="92"/>
      <c r="B19" s="116">
        <f>IF('Calendario Perpetuo'!J10=0/1/1900," ",'Calendario Perpetuo'!J10)</f>
        <v>42786</v>
      </c>
      <c r="C19" s="117">
        <f>IF('Calendario Perpetuo'!K10=0/1/1900," ",'Calendario Perpetuo'!K10)</f>
        <v>42787</v>
      </c>
      <c r="D19" s="117">
        <f>IF('Calendario Perpetuo'!L10=0/1/1900," ",'Calendario Perpetuo'!L10)</f>
        <v>42788</v>
      </c>
      <c r="E19" s="117">
        <f>IF('Calendario Perpetuo'!M10=0/1/1900," ",'Calendario Perpetuo'!M10)</f>
        <v>42789</v>
      </c>
      <c r="F19" s="117">
        <f>IF('Calendario Perpetuo'!N10=0/1/1900," ",'Calendario Perpetuo'!N10)</f>
        <v>42790</v>
      </c>
      <c r="G19" s="117">
        <f>IF('Calendario Perpetuo'!O10=0/1/1900," ",'Calendario Perpetuo'!O10)</f>
        <v>42791</v>
      </c>
      <c r="H19" s="118">
        <f>IF('Calendario Perpetuo'!P10=0/1/1900," ",'Calendario Perpetuo'!P10)</f>
        <v>42792</v>
      </c>
      <c r="I19" s="100"/>
      <c r="J19" s="101">
        <f>J18+1</f>
        <v>9</v>
      </c>
      <c r="K19" s="179"/>
      <c r="L19" s="340"/>
      <c r="M19" s="185">
        <v>1</v>
      </c>
      <c r="N19" s="156">
        <f t="shared" si="0"/>
        <v>3</v>
      </c>
      <c r="O19" s="103">
        <f t="shared" si="3"/>
        <v>42749</v>
      </c>
      <c r="P19" s="102">
        <f t="shared" si="4"/>
        <v>6</v>
      </c>
      <c r="Q19" s="102">
        <v>14</v>
      </c>
      <c r="R19" s="102" t="str">
        <f t="shared" si="1"/>
        <v>SABADO</v>
      </c>
      <c r="S19" s="102" t="str">
        <f t="shared" si="2"/>
        <v>FS</v>
      </c>
      <c r="T19" s="157" t="s">
        <v>861</v>
      </c>
      <c r="U19" s="112"/>
      <c r="V19" s="112"/>
      <c r="W19" s="114"/>
      <c r="X19" s="100"/>
      <c r="Y19" s="112"/>
      <c r="Z19" s="112"/>
      <c r="AA19" s="112"/>
      <c r="AB19" s="112"/>
      <c r="AC19" s="112"/>
      <c r="AD19" s="112"/>
      <c r="AE19" s="114"/>
      <c r="AF19" s="100"/>
    </row>
    <row r="20" spans="1:32" s="91" customFormat="1" ht="15.75" customHeight="1" thickBot="1" x14ac:dyDescent="0.3">
      <c r="A20" s="92"/>
      <c r="B20" s="116">
        <f>IF('Calendario Perpetuo'!J11=0/1/1900," ",'Calendario Perpetuo'!J11)</f>
        <v>42793</v>
      </c>
      <c r="C20" s="117">
        <f>IF('Calendario Perpetuo'!K11=0/1/1900," ",'Calendario Perpetuo'!K11)</f>
        <v>42794</v>
      </c>
      <c r="D20" s="117" t="str">
        <f>IF('Calendario Perpetuo'!L11=0/1/1900," ",'Calendario Perpetuo'!L11)</f>
        <v xml:space="preserve"> </v>
      </c>
      <c r="E20" s="117" t="str">
        <f>IF('Calendario Perpetuo'!M11=0/1/1900," ",'Calendario Perpetuo'!M11)</f>
        <v xml:space="preserve"> </v>
      </c>
      <c r="F20" s="117" t="str">
        <f>IF('Calendario Perpetuo'!N11=0/1/1900," ",'Calendario Perpetuo'!N11)</f>
        <v xml:space="preserve"> </v>
      </c>
      <c r="G20" s="117" t="str">
        <f>IF('Calendario Perpetuo'!O11=0/1/1900," ",'Calendario Perpetuo'!O11)</f>
        <v xml:space="preserve"> </v>
      </c>
      <c r="H20" s="118" t="str">
        <f>IF('Calendario Perpetuo'!P11=0/1/1900," ",'Calendario Perpetuo'!P11)</f>
        <v xml:space="preserve"> </v>
      </c>
      <c r="I20" s="100"/>
      <c r="J20" s="101">
        <f>IF(B20=" ",0,J19+1)</f>
        <v>10</v>
      </c>
      <c r="K20" s="179"/>
      <c r="L20" s="340"/>
      <c r="M20" s="185">
        <v>1</v>
      </c>
      <c r="N20" s="156">
        <f t="shared" si="0"/>
        <v>3</v>
      </c>
      <c r="O20" s="103">
        <f t="shared" si="3"/>
        <v>42750</v>
      </c>
      <c r="P20" s="102">
        <f t="shared" si="4"/>
        <v>7</v>
      </c>
      <c r="Q20" s="102">
        <v>15</v>
      </c>
      <c r="R20" s="102" t="str">
        <f t="shared" si="1"/>
        <v>DOMINGO</v>
      </c>
      <c r="S20" s="102" t="str">
        <f t="shared" si="2"/>
        <v>FS</v>
      </c>
      <c r="T20" s="157" t="s">
        <v>861</v>
      </c>
      <c r="U20" s="112"/>
      <c r="V20" s="351" t="s">
        <v>863</v>
      </c>
      <c r="W20" s="352"/>
      <c r="X20" s="352"/>
      <c r="Y20" s="352"/>
      <c r="Z20" s="353"/>
      <c r="AA20" s="319" t="s">
        <v>867</v>
      </c>
      <c r="AB20" s="320"/>
      <c r="AC20" s="321"/>
      <c r="AD20" s="149"/>
      <c r="AE20" s="149"/>
      <c r="AF20" s="100"/>
    </row>
    <row r="21" spans="1:32" s="91" customFormat="1" ht="15.75" thickBot="1" x14ac:dyDescent="0.3">
      <c r="A21" s="92"/>
      <c r="B21" s="119" t="str">
        <f>IF('Calendario Perpetuo'!J12=0/1/1900," ",'Calendario Perpetuo'!J12)</f>
        <v xml:space="preserve"> </v>
      </c>
      <c r="C21" s="120" t="str">
        <f>IF('Calendario Perpetuo'!K12=0/1/1900," ",'Calendario Perpetuo'!K12)</f>
        <v xml:space="preserve"> </v>
      </c>
      <c r="D21" s="105" t="str">
        <f>IF('Calendario Perpetuo'!L12=0/1/1900," ",'Calendario Perpetuo'!L12)</f>
        <v xml:space="preserve"> </v>
      </c>
      <c r="E21" s="105" t="str">
        <f>IF('Calendario Perpetuo'!M12=0/1/1900," ",'Calendario Perpetuo'!M12)</f>
        <v xml:space="preserve"> </v>
      </c>
      <c r="F21" s="105" t="str">
        <f>IF('Calendario Perpetuo'!N12=0/1/1900," ",'Calendario Perpetuo'!N12)</f>
        <v xml:space="preserve"> </v>
      </c>
      <c r="G21" s="105" t="str">
        <f>IF('Calendario Perpetuo'!O12=0/1/1900," ",'Calendario Perpetuo'!O12)</f>
        <v xml:space="preserve"> </v>
      </c>
      <c r="H21" s="121" t="str">
        <f>IF('Calendario Perpetuo'!P12=0/1/1900," ",'Calendario Perpetuo'!P12)</f>
        <v xml:space="preserve"> </v>
      </c>
      <c r="I21" s="100"/>
      <c r="J21" s="115"/>
      <c r="K21" s="115"/>
      <c r="L21" s="340"/>
      <c r="M21" s="185">
        <v>1</v>
      </c>
      <c r="N21" s="156">
        <f t="shared" si="0"/>
        <v>4</v>
      </c>
      <c r="O21" s="103">
        <f t="shared" si="3"/>
        <v>42751</v>
      </c>
      <c r="P21" s="102">
        <f t="shared" si="4"/>
        <v>1</v>
      </c>
      <c r="Q21" s="102">
        <v>16</v>
      </c>
      <c r="R21" s="102" t="str">
        <f t="shared" si="1"/>
        <v>LUNES</v>
      </c>
      <c r="S21" s="102" t="str">
        <f t="shared" si="2"/>
        <v>LB</v>
      </c>
      <c r="T21" s="157" t="s">
        <v>862</v>
      </c>
      <c r="U21" s="112"/>
      <c r="V21" s="354" t="s">
        <v>852</v>
      </c>
      <c r="W21" s="355"/>
      <c r="X21" s="355"/>
      <c r="Y21" s="355"/>
      <c r="Z21" s="133" t="s">
        <v>858</v>
      </c>
      <c r="AA21" s="322"/>
      <c r="AB21" s="323"/>
      <c r="AC21" s="324"/>
      <c r="AD21" s="149"/>
      <c r="AE21" s="149"/>
      <c r="AF21" s="100"/>
    </row>
    <row r="22" spans="1:32" s="91" customFormat="1" ht="15.75" thickBot="1" x14ac:dyDescent="0.3">
      <c r="A22" s="92"/>
      <c r="B22" s="122" t="s">
        <v>844</v>
      </c>
      <c r="C22" s="123">
        <f>MIN(B16:H16)</f>
        <v>42767</v>
      </c>
      <c r="D22" s="112"/>
      <c r="E22" s="302" t="s">
        <v>842</v>
      </c>
      <c r="F22" s="303"/>
      <c r="G22" s="109" t="str">
        <f>TEXT(C22,"dddd")</f>
        <v>miércoles</v>
      </c>
      <c r="H22" s="110">
        <f>IF(G22="lunes",1,IF(G22="martes",2,IF(G22="miércoles",3,IF(G22="jueves",4,IF(G22="viernes",5,IF(G22="sábado",6,IF(G22="domingo",7,"fallo")))))))</f>
        <v>3</v>
      </c>
      <c r="I22" s="100"/>
      <c r="J22" s="115"/>
      <c r="K22" s="115"/>
      <c r="L22" s="340"/>
      <c r="M22" s="185">
        <v>1</v>
      </c>
      <c r="N22" s="156">
        <f t="shared" si="0"/>
        <v>4</v>
      </c>
      <c r="O22" s="103">
        <f t="shared" si="3"/>
        <v>42752</v>
      </c>
      <c r="P22" s="102">
        <f t="shared" si="4"/>
        <v>2</v>
      </c>
      <c r="Q22" s="102">
        <v>17</v>
      </c>
      <c r="R22" s="102" t="str">
        <f t="shared" si="1"/>
        <v>MARTES</v>
      </c>
      <c r="S22" s="102" t="str">
        <f t="shared" si="2"/>
        <v>LB</v>
      </c>
      <c r="T22" s="157" t="s">
        <v>862</v>
      </c>
      <c r="U22" s="112"/>
      <c r="V22" s="356" t="s">
        <v>856</v>
      </c>
      <c r="W22" s="357"/>
      <c r="X22" s="357"/>
      <c r="Y22" s="357"/>
      <c r="Z22" s="137" t="s">
        <v>861</v>
      </c>
      <c r="AA22" s="322"/>
      <c r="AB22" s="323"/>
      <c r="AC22" s="324"/>
      <c r="AD22" s="149"/>
      <c r="AE22" s="149"/>
      <c r="AF22" s="100"/>
    </row>
    <row r="23" spans="1:32" s="91" customFormat="1" ht="15.75" thickBot="1" x14ac:dyDescent="0.3">
      <c r="A23" s="92"/>
      <c r="B23" s="112"/>
      <c r="C23" s="112"/>
      <c r="D23" s="113"/>
      <c r="E23" s="112"/>
      <c r="F23" s="112"/>
      <c r="G23" s="112"/>
      <c r="H23" s="114"/>
      <c r="I23" s="100"/>
      <c r="J23" s="115"/>
      <c r="K23" s="115"/>
      <c r="L23" s="340"/>
      <c r="M23" s="185">
        <v>1</v>
      </c>
      <c r="N23" s="156">
        <f t="shared" si="0"/>
        <v>4</v>
      </c>
      <c r="O23" s="103">
        <f t="shared" si="3"/>
        <v>42753</v>
      </c>
      <c r="P23" s="102">
        <f t="shared" si="4"/>
        <v>3</v>
      </c>
      <c r="Q23" s="102">
        <v>18</v>
      </c>
      <c r="R23" s="102" t="str">
        <f t="shared" si="1"/>
        <v>MIERCOLES</v>
      </c>
      <c r="S23" s="102" t="str">
        <f t="shared" si="2"/>
        <v>LB</v>
      </c>
      <c r="T23" s="157" t="s">
        <v>862</v>
      </c>
      <c r="U23" s="112"/>
      <c r="V23" s="358" t="s">
        <v>855</v>
      </c>
      <c r="W23" s="359"/>
      <c r="X23" s="359"/>
      <c r="Y23" s="359"/>
      <c r="Z23" s="136" t="s">
        <v>860</v>
      </c>
      <c r="AA23" s="322"/>
      <c r="AB23" s="323"/>
      <c r="AC23" s="324"/>
      <c r="AD23" s="149"/>
      <c r="AE23" s="149"/>
      <c r="AF23" s="100"/>
    </row>
    <row r="24" spans="1:32" s="91" customFormat="1" ht="18" x14ac:dyDescent="0.25">
      <c r="A24" s="92"/>
      <c r="B24" s="310" t="s">
        <v>781</v>
      </c>
      <c r="C24" s="311"/>
      <c r="D24" s="311"/>
      <c r="E24" s="311"/>
      <c r="F24" s="311"/>
      <c r="G24" s="311"/>
      <c r="H24" s="312"/>
      <c r="I24" s="100"/>
      <c r="J24" s="115"/>
      <c r="K24" s="115"/>
      <c r="L24" s="340"/>
      <c r="M24" s="185">
        <v>1</v>
      </c>
      <c r="N24" s="156">
        <f t="shared" si="0"/>
        <v>4</v>
      </c>
      <c r="O24" s="103">
        <f t="shared" si="3"/>
        <v>42754</v>
      </c>
      <c r="P24" s="102">
        <f t="shared" si="4"/>
        <v>4</v>
      </c>
      <c r="Q24" s="102">
        <v>19</v>
      </c>
      <c r="R24" s="102" t="str">
        <f t="shared" si="1"/>
        <v>JUEVES</v>
      </c>
      <c r="S24" s="102" t="str">
        <f t="shared" si="2"/>
        <v>LB</v>
      </c>
      <c r="T24" s="157" t="s">
        <v>862</v>
      </c>
      <c r="U24" s="112"/>
      <c r="V24" s="360" t="s">
        <v>853</v>
      </c>
      <c r="W24" s="361"/>
      <c r="X24" s="361"/>
      <c r="Y24" s="361"/>
      <c r="Z24" s="135" t="s">
        <v>859</v>
      </c>
      <c r="AA24" s="322"/>
      <c r="AB24" s="323"/>
      <c r="AC24" s="324"/>
      <c r="AD24" s="149"/>
      <c r="AE24" s="149"/>
      <c r="AF24" s="100"/>
    </row>
    <row r="25" spans="1:32" s="91" customFormat="1" ht="15.75" thickBot="1" x14ac:dyDescent="0.3">
      <c r="A25" s="92"/>
      <c r="B25" s="94" t="s">
        <v>787</v>
      </c>
      <c r="C25" s="95" t="s">
        <v>761</v>
      </c>
      <c r="D25" s="95" t="s">
        <v>761</v>
      </c>
      <c r="E25" s="95" t="s">
        <v>788</v>
      </c>
      <c r="F25" s="95" t="s">
        <v>789</v>
      </c>
      <c r="G25" s="95" t="s">
        <v>763</v>
      </c>
      <c r="H25" s="96" t="s">
        <v>786</v>
      </c>
      <c r="I25" s="100"/>
      <c r="J25" s="115"/>
      <c r="K25" s="115"/>
      <c r="L25" s="340"/>
      <c r="M25" s="185">
        <v>1</v>
      </c>
      <c r="N25" s="156">
        <f t="shared" si="0"/>
        <v>4</v>
      </c>
      <c r="O25" s="103">
        <f t="shared" si="3"/>
        <v>42755</v>
      </c>
      <c r="P25" s="102">
        <f t="shared" si="4"/>
        <v>5</v>
      </c>
      <c r="Q25" s="102">
        <v>20</v>
      </c>
      <c r="R25" s="102" t="str">
        <f t="shared" si="1"/>
        <v>VIERNES</v>
      </c>
      <c r="S25" s="102" t="str">
        <f t="shared" si="2"/>
        <v>LB</v>
      </c>
      <c r="T25" s="157" t="s">
        <v>862</v>
      </c>
      <c r="U25" s="112"/>
      <c r="V25" s="362" t="s">
        <v>857</v>
      </c>
      <c r="W25" s="363"/>
      <c r="X25" s="363"/>
      <c r="Y25" s="363"/>
      <c r="Z25" s="134" t="s">
        <v>862</v>
      </c>
      <c r="AA25" s="325"/>
      <c r="AB25" s="326"/>
      <c r="AC25" s="327"/>
      <c r="AD25" s="149"/>
      <c r="AE25" s="149"/>
      <c r="AF25" s="100"/>
    </row>
    <row r="26" spans="1:32" s="91" customFormat="1" ht="15" x14ac:dyDescent="0.25">
      <c r="A26" s="92"/>
      <c r="B26" s="97" t="str">
        <f>IF('Calendario Perpetuo'!R$7=0/1/1900," ",'Calendario Perpetuo'!R$7)</f>
        <v xml:space="preserve"> </v>
      </c>
      <c r="C26" s="98" t="str">
        <f>IF('Calendario Perpetuo'!S7=0/1/1900," ",'Calendario Perpetuo'!S7)</f>
        <v xml:space="preserve"> </v>
      </c>
      <c r="D26" s="98">
        <f>IF('Calendario Perpetuo'!T7=0/1/1900," ",'Calendario Perpetuo'!T7)</f>
        <v>42795</v>
      </c>
      <c r="E26" s="98">
        <f>IF('Calendario Perpetuo'!U7=0/1/1900," ",'Calendario Perpetuo'!U7)</f>
        <v>42796</v>
      </c>
      <c r="F26" s="98">
        <f>IF('Calendario Perpetuo'!V7=0/1/1900," ",'Calendario Perpetuo'!V7)</f>
        <v>42797</v>
      </c>
      <c r="G26" s="98">
        <f>IF('Calendario Perpetuo'!W7=0/1/1900," ",'Calendario Perpetuo'!W7)</f>
        <v>42798</v>
      </c>
      <c r="H26" s="99">
        <f>IF('Calendario Perpetuo'!X7=0/1/1900," ",'Calendario Perpetuo'!X7)</f>
        <v>42799</v>
      </c>
      <c r="I26" s="100"/>
      <c r="J26" s="101">
        <f>IF(J21=0,IF(H20&lt;&gt;" ",J20+1,J20),J21)</f>
        <v>10</v>
      </c>
      <c r="K26" s="179"/>
      <c r="L26" s="340"/>
      <c r="M26" s="185">
        <v>1</v>
      </c>
      <c r="N26" s="156">
        <f t="shared" si="0"/>
        <v>4</v>
      </c>
      <c r="O26" s="103">
        <f t="shared" si="3"/>
        <v>42756</v>
      </c>
      <c r="P26" s="102">
        <f t="shared" si="4"/>
        <v>6</v>
      </c>
      <c r="Q26" s="102">
        <v>21</v>
      </c>
      <c r="R26" s="102" t="str">
        <f t="shared" si="1"/>
        <v>SABADO</v>
      </c>
      <c r="S26" s="102" t="str">
        <f t="shared" si="2"/>
        <v>FS</v>
      </c>
      <c r="T26" s="157" t="s">
        <v>861</v>
      </c>
      <c r="U26" s="112"/>
      <c r="V26" s="143"/>
      <c r="W26" s="114"/>
      <c r="X26" s="100"/>
      <c r="Y26" s="112"/>
      <c r="Z26" s="112"/>
      <c r="AA26" s="112"/>
      <c r="AB26" s="112"/>
      <c r="AC26" s="112"/>
      <c r="AD26" s="112"/>
      <c r="AE26" s="114"/>
      <c r="AF26" s="100"/>
    </row>
    <row r="27" spans="1:32" s="91" customFormat="1" ht="15" x14ac:dyDescent="0.25">
      <c r="A27" s="92"/>
      <c r="B27" s="97">
        <f>IF('Calendario Perpetuo'!R$8=0/1/1900," ",'Calendario Perpetuo'!R$8)</f>
        <v>42800</v>
      </c>
      <c r="C27" s="98">
        <f>IF('Calendario Perpetuo'!S$8=0/1/1900," ",'Calendario Perpetuo'!S$8)</f>
        <v>42801</v>
      </c>
      <c r="D27" s="98">
        <f>IF('Calendario Perpetuo'!T$8=0/1/1900," ",'Calendario Perpetuo'!T$8)</f>
        <v>42802</v>
      </c>
      <c r="E27" s="98">
        <f>IF('Calendario Perpetuo'!U$8=0/1/1900," ",'Calendario Perpetuo'!U$8)</f>
        <v>42803</v>
      </c>
      <c r="F27" s="98">
        <f>IF('Calendario Perpetuo'!V$8=0/1/1900," ",'Calendario Perpetuo'!V$8)</f>
        <v>42804</v>
      </c>
      <c r="G27" s="98">
        <f>IF('Calendario Perpetuo'!W$8=0/1/1900," ",'Calendario Perpetuo'!W$8)</f>
        <v>42805</v>
      </c>
      <c r="H27" s="99">
        <f>IF('Calendario Perpetuo'!X8=0/1/1900," ",'Calendario Perpetuo'!X8)</f>
        <v>42806</v>
      </c>
      <c r="I27" s="100"/>
      <c r="J27" s="101">
        <f>J26+1</f>
        <v>11</v>
      </c>
      <c r="K27" s="179"/>
      <c r="L27" s="340"/>
      <c r="M27" s="185">
        <v>1</v>
      </c>
      <c r="N27" s="156">
        <f t="shared" si="0"/>
        <v>4</v>
      </c>
      <c r="O27" s="103">
        <f t="shared" si="3"/>
        <v>42757</v>
      </c>
      <c r="P27" s="102">
        <f t="shared" si="4"/>
        <v>7</v>
      </c>
      <c r="Q27" s="102">
        <v>22</v>
      </c>
      <c r="R27" s="102" t="str">
        <f t="shared" si="1"/>
        <v>DOMINGO</v>
      </c>
      <c r="S27" s="102" t="str">
        <f t="shared" si="2"/>
        <v>FS</v>
      </c>
      <c r="T27" s="157" t="s">
        <v>861</v>
      </c>
      <c r="U27" s="112"/>
      <c r="V27" s="144"/>
      <c r="W27" s="114"/>
      <c r="X27" s="100"/>
      <c r="Y27" s="112"/>
      <c r="Z27" s="112"/>
      <c r="AA27" s="112"/>
      <c r="AB27" s="112"/>
      <c r="AC27" s="112"/>
      <c r="AD27" s="112"/>
      <c r="AE27" s="114"/>
      <c r="AF27" s="100"/>
    </row>
    <row r="28" spans="1:32" s="91" customFormat="1" ht="14.25" x14ac:dyDescent="0.2">
      <c r="A28" s="92"/>
      <c r="B28" s="97">
        <f>IF('Calendario Perpetuo'!R9=0/1/1900," ",'Calendario Perpetuo'!R9)</f>
        <v>42807</v>
      </c>
      <c r="C28" s="98">
        <f>IF('Calendario Perpetuo'!S9=0/1/1900," ",'Calendario Perpetuo'!S9)</f>
        <v>42808</v>
      </c>
      <c r="D28" s="98">
        <f>IF('Calendario Perpetuo'!T9=0/1/1900," ",'Calendario Perpetuo'!T9)</f>
        <v>42809</v>
      </c>
      <c r="E28" s="98">
        <f>IF('Calendario Perpetuo'!U9=0/1/1900," ",'Calendario Perpetuo'!U9)</f>
        <v>42810</v>
      </c>
      <c r="F28" s="98">
        <f>IF('Calendario Perpetuo'!V9=0/1/1900," ",'Calendario Perpetuo'!V9)</f>
        <v>42811</v>
      </c>
      <c r="G28" s="98">
        <f>IF('Calendario Perpetuo'!W9=0/1/1900," ",'Calendario Perpetuo'!W9)</f>
        <v>42812</v>
      </c>
      <c r="H28" s="99">
        <f>IF('Calendario Perpetuo'!X9=0/1/1900," ",'Calendario Perpetuo'!X9)</f>
        <v>42813</v>
      </c>
      <c r="I28" s="100"/>
      <c r="J28" s="101">
        <f>J27+1</f>
        <v>12</v>
      </c>
      <c r="K28" s="179"/>
      <c r="L28" s="340"/>
      <c r="M28" s="185">
        <v>1</v>
      </c>
      <c r="N28" s="156">
        <f t="shared" si="0"/>
        <v>5</v>
      </c>
      <c r="O28" s="103">
        <f t="shared" si="3"/>
        <v>42758</v>
      </c>
      <c r="P28" s="102">
        <f t="shared" si="4"/>
        <v>1</v>
      </c>
      <c r="Q28" s="102">
        <v>23</v>
      </c>
      <c r="R28" s="102" t="str">
        <f t="shared" si="1"/>
        <v>LUNES</v>
      </c>
      <c r="S28" s="102" t="str">
        <f t="shared" si="2"/>
        <v>LB</v>
      </c>
      <c r="T28" s="157" t="s">
        <v>862</v>
      </c>
      <c r="U28" s="112"/>
      <c r="V28" s="112"/>
      <c r="W28" s="114"/>
      <c r="X28" s="100"/>
      <c r="Y28" s="112"/>
      <c r="Z28" s="112"/>
      <c r="AA28" s="112"/>
      <c r="AB28" s="112"/>
      <c r="AC28" s="112"/>
      <c r="AD28" s="112"/>
      <c r="AE28" s="114"/>
      <c r="AF28" s="100"/>
    </row>
    <row r="29" spans="1:32" s="91" customFormat="1" ht="14.25" x14ac:dyDescent="0.2">
      <c r="A29" s="92"/>
      <c r="B29" s="97">
        <f>IF('Calendario Perpetuo'!R10=0/1/1900," ",'Calendario Perpetuo'!R10)</f>
        <v>42814</v>
      </c>
      <c r="C29" s="98">
        <f>IF('Calendario Perpetuo'!S10=0/1/1900," ",'Calendario Perpetuo'!S10)</f>
        <v>42815</v>
      </c>
      <c r="D29" s="98">
        <f>IF('Calendario Perpetuo'!T10=0/1/1900," ",'Calendario Perpetuo'!T10)</f>
        <v>42816</v>
      </c>
      <c r="E29" s="98">
        <f>IF('Calendario Perpetuo'!U10=0/1/1900," ",'Calendario Perpetuo'!U10)</f>
        <v>42817</v>
      </c>
      <c r="F29" s="98">
        <f>IF('Calendario Perpetuo'!V10=0/1/1900," ",'Calendario Perpetuo'!V10)</f>
        <v>42818</v>
      </c>
      <c r="G29" s="98">
        <f>IF('Calendario Perpetuo'!W10=0/1/1900," ",'Calendario Perpetuo'!W10)</f>
        <v>42819</v>
      </c>
      <c r="H29" s="99">
        <f>IF('Calendario Perpetuo'!X10=0/1/1900," ",'Calendario Perpetuo'!X10)</f>
        <v>42820</v>
      </c>
      <c r="I29" s="100"/>
      <c r="J29" s="101">
        <f t="shared" ref="J29:J30" si="5">J28+1</f>
        <v>13</v>
      </c>
      <c r="K29" s="179"/>
      <c r="L29" s="340"/>
      <c r="M29" s="185">
        <v>1</v>
      </c>
      <c r="N29" s="156">
        <f t="shared" si="0"/>
        <v>5</v>
      </c>
      <c r="O29" s="103">
        <f t="shared" si="3"/>
        <v>42759</v>
      </c>
      <c r="P29" s="102">
        <f t="shared" si="4"/>
        <v>2</v>
      </c>
      <c r="Q29" s="102">
        <v>24</v>
      </c>
      <c r="R29" s="102" t="str">
        <f t="shared" si="1"/>
        <v>MARTES</v>
      </c>
      <c r="S29" s="102" t="str">
        <f t="shared" si="2"/>
        <v>LB</v>
      </c>
      <c r="T29" s="157" t="s">
        <v>862</v>
      </c>
      <c r="U29" s="112"/>
      <c r="V29" s="114"/>
      <c r="W29" s="114"/>
      <c r="X29" s="100"/>
      <c r="Y29" s="112"/>
      <c r="Z29" s="114"/>
      <c r="AA29" s="112"/>
      <c r="AB29" s="112"/>
      <c r="AC29" s="112"/>
      <c r="AD29" s="112"/>
      <c r="AE29" s="114"/>
      <c r="AF29" s="100"/>
    </row>
    <row r="30" spans="1:32" s="91" customFormat="1" ht="14.25" x14ac:dyDescent="0.2">
      <c r="A30" s="92"/>
      <c r="B30" s="97">
        <f>IF('Calendario Perpetuo'!R11=0/1/1900," ",'Calendario Perpetuo'!R11)</f>
        <v>42821</v>
      </c>
      <c r="C30" s="98">
        <f>IF('Calendario Perpetuo'!S11=0/1/1900," ",'Calendario Perpetuo'!S11)</f>
        <v>42822</v>
      </c>
      <c r="D30" s="98">
        <f>IF('Calendario Perpetuo'!T11=0/1/1900," ",'Calendario Perpetuo'!T11)</f>
        <v>42823</v>
      </c>
      <c r="E30" s="98">
        <f>IF('Calendario Perpetuo'!U11=0/1/1900," ",'Calendario Perpetuo'!U11)</f>
        <v>42824</v>
      </c>
      <c r="F30" s="98">
        <f>IF('Calendario Perpetuo'!V11=0/1/1900," ",'Calendario Perpetuo'!V11)</f>
        <v>42825</v>
      </c>
      <c r="G30" s="98" t="str">
        <f>IF('Calendario Perpetuo'!W11=0/1/1900," ",'Calendario Perpetuo'!W11)</f>
        <v xml:space="preserve"> </v>
      </c>
      <c r="H30" s="99" t="str">
        <f>IF('Calendario Perpetuo'!X11=0/1/1900," ",'Calendario Perpetuo'!X11)</f>
        <v xml:space="preserve"> </v>
      </c>
      <c r="I30" s="100"/>
      <c r="J30" s="101">
        <f t="shared" si="5"/>
        <v>14</v>
      </c>
      <c r="K30" s="179"/>
      <c r="L30" s="340"/>
      <c r="M30" s="185">
        <v>1</v>
      </c>
      <c r="N30" s="156">
        <f t="shared" si="0"/>
        <v>5</v>
      </c>
      <c r="O30" s="103">
        <f t="shared" si="3"/>
        <v>42760</v>
      </c>
      <c r="P30" s="102">
        <f t="shared" si="4"/>
        <v>3</v>
      </c>
      <c r="Q30" s="102">
        <v>25</v>
      </c>
      <c r="R30" s="102" t="str">
        <f t="shared" si="1"/>
        <v>MIERCOLES</v>
      </c>
      <c r="S30" s="102" t="str">
        <f t="shared" si="2"/>
        <v>LB</v>
      </c>
      <c r="T30" s="157" t="s">
        <v>862</v>
      </c>
      <c r="U30" s="112"/>
      <c r="V30" s="112"/>
      <c r="W30" s="114"/>
      <c r="X30" s="100"/>
      <c r="Y30" s="112"/>
      <c r="Z30" s="114"/>
      <c r="AA30" s="112"/>
      <c r="AB30" s="112"/>
      <c r="AC30" s="112"/>
      <c r="AD30" s="112"/>
      <c r="AE30" s="114"/>
      <c r="AF30" s="100"/>
    </row>
    <row r="31" spans="1:32" s="91" customFormat="1" ht="15" thickBot="1" x14ac:dyDescent="0.25">
      <c r="A31" s="92"/>
      <c r="B31" s="104" t="str">
        <f>IF('Calendario Perpetuo'!R12=0/1/1900," ",'Calendario Perpetuo'!R12)</f>
        <v xml:space="preserve"> </v>
      </c>
      <c r="C31" s="105" t="str">
        <f>IF('Calendario Perpetuo'!S12=0/1/1900," ",'Calendario Perpetuo'!S12)</f>
        <v xml:space="preserve"> </v>
      </c>
      <c r="D31" s="105" t="str">
        <f>IF('Calendario Perpetuo'!T12=0/1/1900," ",'Calendario Perpetuo'!T12)</f>
        <v xml:space="preserve"> </v>
      </c>
      <c r="E31" s="105" t="str">
        <f>IF('Calendario Perpetuo'!U12=0/1/1900," ",'Calendario Perpetuo'!U12)</f>
        <v xml:space="preserve"> </v>
      </c>
      <c r="F31" s="105" t="str">
        <f>IF('Calendario Perpetuo'!V12=0/1/1900," ",'Calendario Perpetuo'!V12)</f>
        <v xml:space="preserve"> </v>
      </c>
      <c r="G31" s="105" t="str">
        <f>IF('Calendario Perpetuo'!W12=0/1/1900," ",'Calendario Perpetuo'!W12)</f>
        <v xml:space="preserve"> </v>
      </c>
      <c r="H31" s="121" t="str">
        <f>IF('Calendario Perpetuo'!X12=0/1/1900," ",'Calendario Perpetuo'!X12)</f>
        <v xml:space="preserve"> </v>
      </c>
      <c r="I31" s="100"/>
      <c r="J31" s="101">
        <f>IF(B31=" ",0,J30+1)</f>
        <v>0</v>
      </c>
      <c r="K31" s="179"/>
      <c r="L31" s="340"/>
      <c r="M31" s="185">
        <v>1</v>
      </c>
      <c r="N31" s="156">
        <f t="shared" si="0"/>
        <v>5</v>
      </c>
      <c r="O31" s="103">
        <f t="shared" si="3"/>
        <v>42761</v>
      </c>
      <c r="P31" s="102">
        <f t="shared" si="4"/>
        <v>4</v>
      </c>
      <c r="Q31" s="102">
        <v>26</v>
      </c>
      <c r="R31" s="102" t="str">
        <f t="shared" si="1"/>
        <v>JUEVES</v>
      </c>
      <c r="S31" s="102" t="str">
        <f t="shared" si="2"/>
        <v>LB</v>
      </c>
      <c r="T31" s="157" t="s">
        <v>862</v>
      </c>
      <c r="U31" s="112"/>
      <c r="V31" s="112"/>
      <c r="W31" s="114"/>
      <c r="X31" s="100"/>
      <c r="Y31" s="112"/>
      <c r="Z31" s="114"/>
      <c r="AA31" s="112"/>
      <c r="AB31" s="112"/>
      <c r="AC31" s="112"/>
      <c r="AD31" s="112"/>
      <c r="AE31" s="114"/>
      <c r="AF31" s="100"/>
    </row>
    <row r="32" spans="1:32" s="91" customFormat="1" ht="15" thickBot="1" x14ac:dyDescent="0.25">
      <c r="A32" s="124"/>
      <c r="B32" s="122" t="s">
        <v>844</v>
      </c>
      <c r="C32" s="123">
        <f>MIN(B26:H26)</f>
        <v>42795</v>
      </c>
      <c r="D32" s="112"/>
      <c r="E32" s="302" t="s">
        <v>842</v>
      </c>
      <c r="F32" s="303"/>
      <c r="G32" s="109" t="str">
        <f>TEXT(C32,"dddd")</f>
        <v>miércoles</v>
      </c>
      <c r="H32" s="110">
        <f>IF(G32="lunes",1,IF(G32="martes",2,IF(G32="miércoles",3,IF(G32="jueves",4,IF(G32="viernes",5,IF(G32="sábado",6,IF(G32="domingo",7,"fallo")))))))</f>
        <v>3</v>
      </c>
      <c r="I32" s="100"/>
      <c r="J32" s="115"/>
      <c r="K32" s="115"/>
      <c r="L32" s="340"/>
      <c r="M32" s="185">
        <v>1</v>
      </c>
      <c r="N32" s="156">
        <f t="shared" si="0"/>
        <v>5</v>
      </c>
      <c r="O32" s="103">
        <f t="shared" si="3"/>
        <v>42762</v>
      </c>
      <c r="P32" s="102">
        <f t="shared" si="4"/>
        <v>5</v>
      </c>
      <c r="Q32" s="102">
        <v>27</v>
      </c>
      <c r="R32" s="102" t="str">
        <f t="shared" si="1"/>
        <v>VIERNES</v>
      </c>
      <c r="S32" s="102" t="str">
        <f t="shared" si="2"/>
        <v>LB</v>
      </c>
      <c r="T32" s="157" t="s">
        <v>862</v>
      </c>
      <c r="U32" s="112"/>
      <c r="V32" s="112"/>
      <c r="W32" s="114"/>
      <c r="X32" s="100"/>
      <c r="Y32" s="112"/>
      <c r="Z32" s="114"/>
      <c r="AA32" s="112"/>
      <c r="AB32" s="112"/>
      <c r="AC32" s="112"/>
      <c r="AD32" s="112"/>
      <c r="AE32" s="114"/>
      <c r="AF32" s="100"/>
    </row>
    <row r="33" spans="1:32" s="91" customFormat="1" ht="15" thickBot="1" x14ac:dyDescent="0.25">
      <c r="A33" s="92"/>
      <c r="B33" s="112"/>
      <c r="C33" s="112"/>
      <c r="D33" s="113"/>
      <c r="E33" s="112"/>
      <c r="F33" s="112"/>
      <c r="G33" s="112"/>
      <c r="H33" s="114"/>
      <c r="I33" s="100"/>
      <c r="J33" s="115"/>
      <c r="K33" s="115"/>
      <c r="L33" s="340"/>
      <c r="M33" s="185">
        <v>1</v>
      </c>
      <c r="N33" s="156">
        <f t="shared" si="0"/>
        <v>5</v>
      </c>
      <c r="O33" s="103">
        <f t="shared" si="3"/>
        <v>42763</v>
      </c>
      <c r="P33" s="102">
        <f t="shared" si="4"/>
        <v>6</v>
      </c>
      <c r="Q33" s="102">
        <v>28</v>
      </c>
      <c r="R33" s="102" t="str">
        <f t="shared" si="1"/>
        <v>SABADO</v>
      </c>
      <c r="S33" s="102" t="str">
        <f t="shared" si="2"/>
        <v>FS</v>
      </c>
      <c r="T33" s="157" t="s">
        <v>861</v>
      </c>
      <c r="U33" s="112"/>
      <c r="V33" s="112"/>
      <c r="W33" s="114"/>
      <c r="X33" s="100"/>
      <c r="Y33" s="112"/>
      <c r="Z33" s="114"/>
      <c r="AA33" s="112"/>
      <c r="AB33" s="112"/>
      <c r="AC33" s="112"/>
      <c r="AD33" s="112"/>
      <c r="AE33" s="114"/>
      <c r="AF33" s="100"/>
    </row>
    <row r="34" spans="1:32" s="91" customFormat="1" ht="18" x14ac:dyDescent="0.2">
      <c r="A34" s="124"/>
      <c r="B34" s="310" t="s">
        <v>782</v>
      </c>
      <c r="C34" s="311"/>
      <c r="D34" s="311"/>
      <c r="E34" s="311"/>
      <c r="F34" s="311"/>
      <c r="G34" s="311"/>
      <c r="H34" s="312"/>
      <c r="I34" s="100"/>
      <c r="J34" s="115"/>
      <c r="K34" s="115"/>
      <c r="L34" s="340"/>
      <c r="M34" s="185">
        <v>1</v>
      </c>
      <c r="N34" s="156">
        <f t="shared" si="0"/>
        <v>5</v>
      </c>
      <c r="O34" s="103">
        <f t="shared" si="3"/>
        <v>42764</v>
      </c>
      <c r="P34" s="102">
        <f t="shared" si="4"/>
        <v>7</v>
      </c>
      <c r="Q34" s="102">
        <v>29</v>
      </c>
      <c r="R34" s="102" t="str">
        <f t="shared" si="1"/>
        <v>DOMINGO</v>
      </c>
      <c r="S34" s="102" t="str">
        <f t="shared" si="2"/>
        <v>FS</v>
      </c>
      <c r="T34" s="157" t="s">
        <v>861</v>
      </c>
      <c r="U34" s="112"/>
      <c r="V34" s="112"/>
      <c r="W34" s="114"/>
      <c r="X34" s="100"/>
      <c r="Y34" s="112"/>
      <c r="Z34" s="112"/>
      <c r="AA34" s="112"/>
      <c r="AB34" s="112"/>
      <c r="AC34" s="112"/>
      <c r="AD34" s="112"/>
      <c r="AE34" s="114"/>
      <c r="AF34" s="100"/>
    </row>
    <row r="35" spans="1:32" s="91" customFormat="1" ht="14.25" x14ac:dyDescent="0.2">
      <c r="A35" s="92"/>
      <c r="B35" s="94" t="s">
        <v>787</v>
      </c>
      <c r="C35" s="95" t="s">
        <v>761</v>
      </c>
      <c r="D35" s="95" t="s">
        <v>761</v>
      </c>
      <c r="E35" s="95" t="s">
        <v>788</v>
      </c>
      <c r="F35" s="95" t="s">
        <v>789</v>
      </c>
      <c r="G35" s="95" t="s">
        <v>763</v>
      </c>
      <c r="H35" s="96" t="s">
        <v>786</v>
      </c>
      <c r="I35" s="100"/>
      <c r="J35" s="115"/>
      <c r="K35" s="115"/>
      <c r="L35" s="340"/>
      <c r="M35" s="185">
        <v>1</v>
      </c>
      <c r="N35" s="156">
        <f t="shared" si="0"/>
        <v>6</v>
      </c>
      <c r="O35" s="103">
        <f t="shared" si="3"/>
        <v>42765</v>
      </c>
      <c r="P35" s="102">
        <f t="shared" si="4"/>
        <v>1</v>
      </c>
      <c r="Q35" s="102">
        <v>30</v>
      </c>
      <c r="R35" s="102" t="str">
        <f t="shared" si="1"/>
        <v>LUNES</v>
      </c>
      <c r="S35" s="102" t="str">
        <f t="shared" si="2"/>
        <v>LB</v>
      </c>
      <c r="T35" s="157" t="s">
        <v>862</v>
      </c>
      <c r="U35" s="112"/>
      <c r="V35" s="112"/>
      <c r="W35" s="114"/>
      <c r="X35" s="100"/>
      <c r="Y35" s="112"/>
      <c r="Z35" s="112"/>
      <c r="AA35" s="112"/>
      <c r="AB35" s="112"/>
      <c r="AC35" s="112"/>
      <c r="AD35" s="112"/>
      <c r="AE35" s="114"/>
      <c r="AF35" s="100"/>
    </row>
    <row r="36" spans="1:32" s="91" customFormat="1" ht="15" thickBot="1" x14ac:dyDescent="0.25">
      <c r="A36" s="92"/>
      <c r="B36" s="116" t="str">
        <f>IF('Calendario Perpetuo'!B16=0/1/1900," ",'Calendario Perpetuo'!B16)</f>
        <v xml:space="preserve"> </v>
      </c>
      <c r="C36" s="117" t="str">
        <f>IF('Calendario Perpetuo'!C16=0/1/1900," ",'Calendario Perpetuo'!C16)</f>
        <v xml:space="preserve"> </v>
      </c>
      <c r="D36" s="117" t="str">
        <f>IF('Calendario Perpetuo'!D16=0/1/1900," ",'Calendario Perpetuo'!D16)</f>
        <v xml:space="preserve"> </v>
      </c>
      <c r="E36" s="117" t="str">
        <f>IF('Calendario Perpetuo'!E16=0/1/1900," ",'Calendario Perpetuo'!E16)</f>
        <v xml:space="preserve"> </v>
      </c>
      <c r="F36" s="117" t="str">
        <f>IF('Calendario Perpetuo'!F16=0/1/1900," ",'Calendario Perpetuo'!F16)</f>
        <v xml:space="preserve"> </v>
      </c>
      <c r="G36" s="117">
        <f>IF('Calendario Perpetuo'!G16=0/1/1900," ",'Calendario Perpetuo'!G16)</f>
        <v>42826</v>
      </c>
      <c r="H36" s="118">
        <f>IF('Calendario Perpetuo'!H16=0/1/1900," ",'Calendario Perpetuo'!H16)</f>
        <v>42827</v>
      </c>
      <c r="I36" s="100"/>
      <c r="J36" s="101">
        <f>IF(J31=0,IF(H30&lt;&gt;" ",J30+1,J30),J31)</f>
        <v>14</v>
      </c>
      <c r="K36" s="179"/>
      <c r="L36" s="341"/>
      <c r="M36" s="190">
        <v>1</v>
      </c>
      <c r="N36" s="158">
        <f t="shared" si="0"/>
        <v>6</v>
      </c>
      <c r="O36" s="159">
        <f t="shared" si="3"/>
        <v>42766</v>
      </c>
      <c r="P36" s="160">
        <f t="shared" si="4"/>
        <v>2</v>
      </c>
      <c r="Q36" s="160">
        <v>31</v>
      </c>
      <c r="R36" s="160" t="str">
        <f t="shared" si="1"/>
        <v>MARTES</v>
      </c>
      <c r="S36" s="160" t="str">
        <f t="shared" si="2"/>
        <v>LB</v>
      </c>
      <c r="T36" s="161" t="s">
        <v>862</v>
      </c>
      <c r="U36" s="112"/>
      <c r="V36" s="112"/>
      <c r="W36" s="114"/>
      <c r="X36" s="100"/>
      <c r="Y36" s="112"/>
      <c r="Z36" s="112"/>
      <c r="AA36" s="112"/>
      <c r="AB36" s="112"/>
      <c r="AC36" s="112"/>
      <c r="AD36" s="112"/>
      <c r="AE36" s="114"/>
      <c r="AF36" s="100"/>
    </row>
    <row r="37" spans="1:32" s="91" customFormat="1" ht="14.25" x14ac:dyDescent="0.2">
      <c r="A37" s="92"/>
      <c r="B37" s="116">
        <f>IF('Calendario Perpetuo'!B17=0/1/1900," ",'Calendario Perpetuo'!B17)</f>
        <v>42828</v>
      </c>
      <c r="C37" s="117">
        <f>IF('Calendario Perpetuo'!C17=0/1/1900," ",'Calendario Perpetuo'!C17)</f>
        <v>42829</v>
      </c>
      <c r="D37" s="117">
        <f>IF('Calendario Perpetuo'!D17=0/1/1900," ",'Calendario Perpetuo'!D17)</f>
        <v>42830</v>
      </c>
      <c r="E37" s="117">
        <f>IF('Calendario Perpetuo'!E17=0/1/1900," ",'Calendario Perpetuo'!E17)</f>
        <v>42831</v>
      </c>
      <c r="F37" s="117">
        <f>IF('Calendario Perpetuo'!F17=0/1/1900," ",'Calendario Perpetuo'!F17)</f>
        <v>42832</v>
      </c>
      <c r="G37" s="117">
        <f>IF('Calendario Perpetuo'!G17=0/1/1900," ",'Calendario Perpetuo'!G17)</f>
        <v>42833</v>
      </c>
      <c r="H37" s="118">
        <f>IF('Calendario Perpetuo'!H17=0/1/1900," ",'Calendario Perpetuo'!H17)</f>
        <v>42834</v>
      </c>
      <c r="I37" s="100"/>
      <c r="J37" s="101">
        <f>J36+1</f>
        <v>15</v>
      </c>
      <c r="K37" s="179"/>
      <c r="L37" s="223" t="s">
        <v>845</v>
      </c>
      <c r="M37" s="184">
        <v>2</v>
      </c>
      <c r="N37" s="187">
        <f t="shared" si="0"/>
        <v>6</v>
      </c>
      <c r="O37" s="153">
        <f t="shared" si="3"/>
        <v>42767</v>
      </c>
      <c r="P37" s="154">
        <f t="shared" si="4"/>
        <v>3</v>
      </c>
      <c r="Q37" s="154">
        <v>32</v>
      </c>
      <c r="R37" s="154" t="str">
        <f t="shared" si="1"/>
        <v>MIERCOLES</v>
      </c>
      <c r="S37" s="154" t="str">
        <f t="shared" si="2"/>
        <v>LB</v>
      </c>
      <c r="T37" s="155" t="s">
        <v>862</v>
      </c>
      <c r="U37" s="112"/>
      <c r="V37" s="112"/>
      <c r="W37" s="114"/>
      <c r="X37" s="100"/>
      <c r="Y37" s="112"/>
      <c r="Z37" s="112"/>
      <c r="AA37" s="112"/>
      <c r="AB37" s="112"/>
      <c r="AC37" s="112"/>
      <c r="AD37" s="112"/>
      <c r="AE37" s="114"/>
      <c r="AF37" s="100"/>
    </row>
    <row r="38" spans="1:32" s="91" customFormat="1" ht="14.25" x14ac:dyDescent="0.2">
      <c r="A38" s="92"/>
      <c r="B38" s="116">
        <f>IF('Calendario Perpetuo'!B18=0/1/1900," ",'Calendario Perpetuo'!B18)</f>
        <v>42835</v>
      </c>
      <c r="C38" s="117">
        <f>IF('Calendario Perpetuo'!C18=0/1/1900," ",'Calendario Perpetuo'!C18)</f>
        <v>42836</v>
      </c>
      <c r="D38" s="117">
        <f>IF('Calendario Perpetuo'!D18=0/1/1900," ",'Calendario Perpetuo'!D18)</f>
        <v>42837</v>
      </c>
      <c r="E38" s="117">
        <f>IF('Calendario Perpetuo'!E18=0/1/1900," ",'Calendario Perpetuo'!E18)</f>
        <v>42838</v>
      </c>
      <c r="F38" s="117">
        <f>IF('Calendario Perpetuo'!F18=0/1/1900," ",'Calendario Perpetuo'!F18)</f>
        <v>42839</v>
      </c>
      <c r="G38" s="117">
        <f>IF('Calendario Perpetuo'!G18=0/1/1900," ",'Calendario Perpetuo'!G18)</f>
        <v>42840</v>
      </c>
      <c r="H38" s="118">
        <f>IF('Calendario Perpetuo'!H18=0/1/1900," ",'Calendario Perpetuo'!H18)</f>
        <v>42841</v>
      </c>
      <c r="I38" s="100"/>
      <c r="J38" s="101">
        <f>J37+1</f>
        <v>16</v>
      </c>
      <c r="K38" s="179"/>
      <c r="L38" s="224"/>
      <c r="M38" s="185">
        <v>2</v>
      </c>
      <c r="N38" s="188">
        <f t="shared" si="0"/>
        <v>6</v>
      </c>
      <c r="O38" s="103">
        <f t="shared" si="3"/>
        <v>42768</v>
      </c>
      <c r="P38" s="102">
        <f t="shared" si="4"/>
        <v>4</v>
      </c>
      <c r="Q38" s="102">
        <v>33</v>
      </c>
      <c r="R38" s="102" t="str">
        <f t="shared" si="1"/>
        <v>JUEVES</v>
      </c>
      <c r="S38" s="102" t="str">
        <f t="shared" si="2"/>
        <v>LB</v>
      </c>
      <c r="T38" s="157" t="s">
        <v>862</v>
      </c>
      <c r="U38" s="112"/>
      <c r="V38" s="112"/>
      <c r="W38" s="114"/>
      <c r="X38" s="100"/>
      <c r="Y38" s="112"/>
      <c r="Z38" s="112"/>
      <c r="AA38" s="112"/>
      <c r="AB38" s="112"/>
      <c r="AC38" s="112"/>
      <c r="AD38" s="112"/>
      <c r="AE38" s="114"/>
      <c r="AF38" s="100"/>
    </row>
    <row r="39" spans="1:32" s="91" customFormat="1" ht="14.25" x14ac:dyDescent="0.2">
      <c r="A39" s="92"/>
      <c r="B39" s="116">
        <f>IF('Calendario Perpetuo'!B19=0/1/1900," ",'Calendario Perpetuo'!B19)</f>
        <v>42842</v>
      </c>
      <c r="C39" s="117">
        <f>IF('Calendario Perpetuo'!C19=0/1/1900," ",'Calendario Perpetuo'!C19)</f>
        <v>42843</v>
      </c>
      <c r="D39" s="117">
        <f>IF('Calendario Perpetuo'!D19=0/1/1900," ",'Calendario Perpetuo'!D19)</f>
        <v>42844</v>
      </c>
      <c r="E39" s="117">
        <f>IF('Calendario Perpetuo'!E19=0/1/1900," ",'Calendario Perpetuo'!E19)</f>
        <v>42845</v>
      </c>
      <c r="F39" s="117">
        <f>IF('Calendario Perpetuo'!F19=0/1/1900," ",'Calendario Perpetuo'!F19)</f>
        <v>42846</v>
      </c>
      <c r="G39" s="117">
        <f>IF('Calendario Perpetuo'!G19=0/1/1900," ",'Calendario Perpetuo'!G19)</f>
        <v>42847</v>
      </c>
      <c r="H39" s="118">
        <f>IF('Calendario Perpetuo'!H19=0/1/1900," ",'Calendario Perpetuo'!H19)</f>
        <v>42848</v>
      </c>
      <c r="I39" s="100"/>
      <c r="J39" s="101">
        <f t="shared" ref="J39:J40" si="6">J38+1</f>
        <v>17</v>
      </c>
      <c r="K39" s="179"/>
      <c r="L39" s="224"/>
      <c r="M39" s="185">
        <v>2</v>
      </c>
      <c r="N39" s="188">
        <f t="shared" si="0"/>
        <v>6</v>
      </c>
      <c r="O39" s="103">
        <f t="shared" si="3"/>
        <v>42769</v>
      </c>
      <c r="P39" s="102">
        <f t="shared" si="4"/>
        <v>5</v>
      </c>
      <c r="Q39" s="102">
        <v>34</v>
      </c>
      <c r="R39" s="102" t="str">
        <f t="shared" si="1"/>
        <v>VIERNES</v>
      </c>
      <c r="S39" s="102" t="str">
        <f t="shared" si="2"/>
        <v>LB</v>
      </c>
      <c r="T39" s="157" t="s">
        <v>862</v>
      </c>
      <c r="U39" s="112"/>
      <c r="V39" s="112"/>
      <c r="W39" s="114"/>
      <c r="X39" s="100"/>
      <c r="Y39" s="112"/>
      <c r="Z39" s="112"/>
      <c r="AA39" s="112"/>
      <c r="AB39" s="112"/>
      <c r="AC39" s="112"/>
      <c r="AD39" s="112"/>
      <c r="AE39" s="114"/>
      <c r="AF39" s="100"/>
    </row>
    <row r="40" spans="1:32" s="91" customFormat="1" ht="14.25" x14ac:dyDescent="0.2">
      <c r="A40" s="92"/>
      <c r="B40" s="116">
        <f>IF('Calendario Perpetuo'!B20=0/1/1900," ",'Calendario Perpetuo'!B20)</f>
        <v>42849</v>
      </c>
      <c r="C40" s="117">
        <f>IF('Calendario Perpetuo'!C20=0/1/1900," ",'Calendario Perpetuo'!C20)</f>
        <v>42850</v>
      </c>
      <c r="D40" s="117">
        <f>IF('Calendario Perpetuo'!D20=0/1/1900," ",'Calendario Perpetuo'!D20)</f>
        <v>42851</v>
      </c>
      <c r="E40" s="117">
        <f>IF('Calendario Perpetuo'!E20=0/1/1900," ",'Calendario Perpetuo'!E20)</f>
        <v>42852</v>
      </c>
      <c r="F40" s="117">
        <f>IF('Calendario Perpetuo'!F20=0/1/1900," ",'Calendario Perpetuo'!F20)</f>
        <v>42853</v>
      </c>
      <c r="G40" s="117">
        <f>IF('Calendario Perpetuo'!G20=0/1/1900," ",'Calendario Perpetuo'!G20)</f>
        <v>42854</v>
      </c>
      <c r="H40" s="118">
        <f>IF('Calendario Perpetuo'!H20=0/1/1900," ",'Calendario Perpetuo'!H20)</f>
        <v>42855</v>
      </c>
      <c r="I40" s="100"/>
      <c r="J40" s="101">
        <f t="shared" si="6"/>
        <v>18</v>
      </c>
      <c r="K40" s="179"/>
      <c r="L40" s="224"/>
      <c r="M40" s="185">
        <v>2</v>
      </c>
      <c r="N40" s="188">
        <f t="shared" si="0"/>
        <v>6</v>
      </c>
      <c r="O40" s="103">
        <f t="shared" si="3"/>
        <v>42770</v>
      </c>
      <c r="P40" s="102">
        <f t="shared" si="4"/>
        <v>6</v>
      </c>
      <c r="Q40" s="102">
        <v>35</v>
      </c>
      <c r="R40" s="102" t="str">
        <f t="shared" si="1"/>
        <v>SABADO</v>
      </c>
      <c r="S40" s="102" t="str">
        <f t="shared" si="2"/>
        <v>FS</v>
      </c>
      <c r="T40" s="157" t="s">
        <v>861</v>
      </c>
      <c r="U40" s="112"/>
      <c r="V40" s="112"/>
      <c r="W40" s="114"/>
      <c r="X40" s="100"/>
      <c r="Y40" s="112"/>
      <c r="Z40" s="112"/>
      <c r="AA40" s="112"/>
      <c r="AB40" s="112"/>
      <c r="AC40" s="112"/>
      <c r="AD40" s="112"/>
      <c r="AE40" s="114"/>
      <c r="AF40" s="100"/>
    </row>
    <row r="41" spans="1:32" s="91" customFormat="1" ht="15" thickBot="1" x14ac:dyDescent="0.25">
      <c r="A41" s="92"/>
      <c r="B41" s="104" t="str">
        <f>IF('Calendario Perpetuo'!B21=0/1/1900," ",'Calendario Perpetuo'!B21)</f>
        <v xml:space="preserve"> </v>
      </c>
      <c r="C41" s="105" t="str">
        <f>IF('Calendario Perpetuo'!C21=0/1/1900," ",'Calendario Perpetuo'!C21)</f>
        <v xml:space="preserve"> </v>
      </c>
      <c r="D41" s="105" t="str">
        <f>IF('Calendario Perpetuo'!D21=0/1/1900," ",'Calendario Perpetuo'!D21)</f>
        <v xml:space="preserve"> </v>
      </c>
      <c r="E41" s="105" t="str">
        <f>IF('Calendario Perpetuo'!E21=0/1/1900," ",'Calendario Perpetuo'!E21)</f>
        <v xml:space="preserve"> </v>
      </c>
      <c r="F41" s="105" t="str">
        <f>IF('Calendario Perpetuo'!F21=0/1/1900," ",'Calendario Perpetuo'!F21)</f>
        <v xml:space="preserve"> </v>
      </c>
      <c r="G41" s="105" t="str">
        <f>IF('Calendario Perpetuo'!G21=0/1/1900," ",'Calendario Perpetuo'!G21)</f>
        <v xml:space="preserve"> </v>
      </c>
      <c r="H41" s="121" t="str">
        <f>IF('Calendario Perpetuo'!H21=0/1/1900," ",'Calendario Perpetuo'!H21)</f>
        <v xml:space="preserve"> </v>
      </c>
      <c r="I41" s="100"/>
      <c r="J41" s="101">
        <f>IF(B41=" ",0,J40+1)</f>
        <v>0</v>
      </c>
      <c r="K41" s="179"/>
      <c r="L41" s="224"/>
      <c r="M41" s="185">
        <v>2</v>
      </c>
      <c r="N41" s="188">
        <f t="shared" si="0"/>
        <v>6</v>
      </c>
      <c r="O41" s="103">
        <f t="shared" si="3"/>
        <v>42771</v>
      </c>
      <c r="P41" s="102">
        <f t="shared" si="4"/>
        <v>7</v>
      </c>
      <c r="Q41" s="102">
        <v>36</v>
      </c>
      <c r="R41" s="102" t="str">
        <f t="shared" si="1"/>
        <v>DOMINGO</v>
      </c>
      <c r="S41" s="102" t="str">
        <f t="shared" si="2"/>
        <v>FS</v>
      </c>
      <c r="T41" s="157" t="s">
        <v>861</v>
      </c>
      <c r="U41" s="93"/>
      <c r="V41" s="93"/>
      <c r="W41" s="93"/>
      <c r="X41" s="100"/>
      <c r="Y41" s="93"/>
      <c r="Z41" s="93"/>
      <c r="AA41" s="93"/>
      <c r="AB41" s="93"/>
      <c r="AC41" s="93"/>
      <c r="AD41" s="93"/>
      <c r="AE41" s="93"/>
      <c r="AF41" s="100"/>
    </row>
    <row r="42" spans="1:32" s="91" customFormat="1" ht="15" thickBot="1" x14ac:dyDescent="0.25">
      <c r="A42" s="92"/>
      <c r="B42" s="122" t="s">
        <v>844</v>
      </c>
      <c r="C42" s="123">
        <f>MIN(B36:H36)</f>
        <v>42826</v>
      </c>
      <c r="D42" s="112"/>
      <c r="E42" s="302" t="s">
        <v>842</v>
      </c>
      <c r="F42" s="303"/>
      <c r="G42" s="109" t="str">
        <f>TEXT(C42,"dddd")</f>
        <v>sábado</v>
      </c>
      <c r="H42" s="110">
        <f>IF(G42="lunes",1,IF(G42="martes",2,IF(G42="miércoles",3,IF(G42="jueves",4,IF(G42="viernes",5,IF(G42="sábado",6,IF(G42="domingo",7,"fallo")))))))</f>
        <v>6</v>
      </c>
      <c r="I42" s="100"/>
      <c r="J42" s="111"/>
      <c r="K42" s="111"/>
      <c r="L42" s="224"/>
      <c r="M42" s="185">
        <v>2</v>
      </c>
      <c r="N42" s="188">
        <f t="shared" si="0"/>
        <v>7</v>
      </c>
      <c r="O42" s="103">
        <f t="shared" si="3"/>
        <v>42772</v>
      </c>
      <c r="P42" s="102">
        <f t="shared" si="4"/>
        <v>1</v>
      </c>
      <c r="Q42" s="102">
        <v>37</v>
      </c>
      <c r="R42" s="102" t="str">
        <f t="shared" si="1"/>
        <v>LUNES</v>
      </c>
      <c r="S42" s="102" t="str">
        <f t="shared" si="2"/>
        <v>LB</v>
      </c>
      <c r="T42" s="157" t="s">
        <v>862</v>
      </c>
      <c r="U42" s="93"/>
      <c r="V42" s="93"/>
      <c r="W42" s="93"/>
      <c r="X42" s="100"/>
      <c r="Y42" s="93"/>
      <c r="Z42" s="93"/>
      <c r="AA42" s="93"/>
      <c r="AB42" s="93"/>
      <c r="AC42" s="93"/>
      <c r="AD42" s="93"/>
      <c r="AE42" s="93"/>
      <c r="AF42" s="100"/>
    </row>
    <row r="43" spans="1:32" s="91" customFormat="1" ht="15" thickBot="1" x14ac:dyDescent="0.25">
      <c r="A43" s="92"/>
      <c r="B43" s="112"/>
      <c r="C43" s="112"/>
      <c r="D43" s="113"/>
      <c r="E43" s="112"/>
      <c r="F43" s="112"/>
      <c r="G43" s="112"/>
      <c r="H43" s="114"/>
      <c r="I43" s="100"/>
      <c r="J43" s="111"/>
      <c r="K43" s="111"/>
      <c r="L43" s="224"/>
      <c r="M43" s="185">
        <v>2</v>
      </c>
      <c r="N43" s="188">
        <f t="shared" si="0"/>
        <v>7</v>
      </c>
      <c r="O43" s="103">
        <f t="shared" si="3"/>
        <v>42773</v>
      </c>
      <c r="P43" s="102">
        <f t="shared" si="4"/>
        <v>2</v>
      </c>
      <c r="Q43" s="102">
        <v>38</v>
      </c>
      <c r="R43" s="102" t="str">
        <f t="shared" si="1"/>
        <v>MARTES</v>
      </c>
      <c r="S43" s="102" t="str">
        <f t="shared" si="2"/>
        <v>LB</v>
      </c>
      <c r="T43" s="157" t="s">
        <v>862</v>
      </c>
      <c r="U43" s="93"/>
      <c r="V43" s="93"/>
      <c r="W43" s="93"/>
      <c r="X43" s="100"/>
      <c r="Y43" s="93"/>
      <c r="Z43" s="93"/>
      <c r="AA43" s="93"/>
      <c r="AB43" s="93"/>
      <c r="AC43" s="93"/>
      <c r="AD43" s="93"/>
      <c r="AE43" s="93"/>
      <c r="AF43" s="100"/>
    </row>
    <row r="44" spans="1:32" s="91" customFormat="1" ht="18" x14ac:dyDescent="0.2">
      <c r="A44" s="92"/>
      <c r="B44" s="310" t="s">
        <v>783</v>
      </c>
      <c r="C44" s="311"/>
      <c r="D44" s="311"/>
      <c r="E44" s="311"/>
      <c r="F44" s="311"/>
      <c r="G44" s="311"/>
      <c r="H44" s="312"/>
      <c r="I44" s="100"/>
      <c r="J44" s="111"/>
      <c r="K44" s="111"/>
      <c r="L44" s="224"/>
      <c r="M44" s="185">
        <v>2</v>
      </c>
      <c r="N44" s="188">
        <f t="shared" si="0"/>
        <v>7</v>
      </c>
      <c r="O44" s="103">
        <f t="shared" si="3"/>
        <v>42774</v>
      </c>
      <c r="P44" s="102">
        <f t="shared" si="4"/>
        <v>3</v>
      </c>
      <c r="Q44" s="102">
        <v>39</v>
      </c>
      <c r="R44" s="102" t="str">
        <f t="shared" si="1"/>
        <v>MIERCOLES</v>
      </c>
      <c r="S44" s="102" t="str">
        <f t="shared" si="2"/>
        <v>LB</v>
      </c>
      <c r="T44" s="157" t="s">
        <v>862</v>
      </c>
      <c r="U44" s="93"/>
      <c r="V44" s="93"/>
      <c r="W44" s="93"/>
      <c r="X44" s="100"/>
      <c r="Y44" s="93"/>
      <c r="Z44" s="93"/>
      <c r="AA44" s="93"/>
      <c r="AB44" s="93"/>
      <c r="AC44" s="93"/>
      <c r="AD44" s="93"/>
      <c r="AE44" s="93"/>
      <c r="AF44" s="100"/>
    </row>
    <row r="45" spans="1:32" s="91" customFormat="1" ht="14.25" x14ac:dyDescent="0.2">
      <c r="A45" s="92"/>
      <c r="B45" s="94" t="s">
        <v>787</v>
      </c>
      <c r="C45" s="95" t="s">
        <v>761</v>
      </c>
      <c r="D45" s="95" t="s">
        <v>761</v>
      </c>
      <c r="E45" s="95" t="s">
        <v>788</v>
      </c>
      <c r="F45" s="95" t="s">
        <v>789</v>
      </c>
      <c r="G45" s="95" t="s">
        <v>763</v>
      </c>
      <c r="H45" s="96" t="s">
        <v>786</v>
      </c>
      <c r="I45" s="100"/>
      <c r="J45" s="111"/>
      <c r="K45" s="111"/>
      <c r="L45" s="224"/>
      <c r="M45" s="185">
        <v>2</v>
      </c>
      <c r="N45" s="188">
        <f t="shared" si="0"/>
        <v>7</v>
      </c>
      <c r="O45" s="103">
        <f t="shared" si="3"/>
        <v>42775</v>
      </c>
      <c r="P45" s="102">
        <f t="shared" si="4"/>
        <v>4</v>
      </c>
      <c r="Q45" s="102">
        <v>40</v>
      </c>
      <c r="R45" s="102" t="str">
        <f t="shared" si="1"/>
        <v>JUEVES</v>
      </c>
      <c r="S45" s="102" t="str">
        <f t="shared" si="2"/>
        <v>LB</v>
      </c>
      <c r="T45" s="157" t="s">
        <v>862</v>
      </c>
      <c r="U45" s="93"/>
      <c r="V45" s="93"/>
      <c r="W45" s="93"/>
      <c r="X45" s="100"/>
      <c r="Y45" s="93"/>
      <c r="Z45" s="93"/>
      <c r="AA45" s="93"/>
      <c r="AB45" s="93"/>
      <c r="AC45" s="93"/>
      <c r="AD45" s="93"/>
      <c r="AE45" s="93"/>
      <c r="AF45" s="100"/>
    </row>
    <row r="46" spans="1:32" s="91" customFormat="1" ht="14.25" x14ac:dyDescent="0.2">
      <c r="A46" s="92"/>
      <c r="B46" s="116">
        <f>IF('Calendario Perpetuo'!J16=0/1/1900," ",'Calendario Perpetuo'!J16)</f>
        <v>42856</v>
      </c>
      <c r="C46" s="117">
        <f>IF('Calendario Perpetuo'!K16=0/1/1900," ",'Calendario Perpetuo'!K16)</f>
        <v>42857</v>
      </c>
      <c r="D46" s="117">
        <f>IF('Calendario Perpetuo'!L16=0/1/1900," ",'Calendario Perpetuo'!L16)</f>
        <v>42858</v>
      </c>
      <c r="E46" s="117">
        <f>IF('Calendario Perpetuo'!M16=0/1/1900," ",'Calendario Perpetuo'!M16)</f>
        <v>42859</v>
      </c>
      <c r="F46" s="117">
        <f>IF('Calendario Perpetuo'!N16=0/1/1900," ",'Calendario Perpetuo'!N16)</f>
        <v>42860</v>
      </c>
      <c r="G46" s="117">
        <f>IF('Calendario Perpetuo'!O16=0/1/1900," ",'Calendario Perpetuo'!O16)</f>
        <v>42861</v>
      </c>
      <c r="H46" s="118">
        <f>IF('Calendario Perpetuo'!P16=0/1/1900," ",'Calendario Perpetuo'!P16)</f>
        <v>42862</v>
      </c>
      <c r="I46" s="100"/>
      <c r="J46" s="101">
        <f>IF(J41=0,IF(H40&lt;&gt;" ",J40+1,J40),J41)</f>
        <v>19</v>
      </c>
      <c r="K46" s="179"/>
      <c r="L46" s="224"/>
      <c r="M46" s="185">
        <v>2</v>
      </c>
      <c r="N46" s="188">
        <f t="shared" si="0"/>
        <v>7</v>
      </c>
      <c r="O46" s="103">
        <f t="shared" si="3"/>
        <v>42776</v>
      </c>
      <c r="P46" s="102">
        <f t="shared" si="4"/>
        <v>5</v>
      </c>
      <c r="Q46" s="102">
        <v>41</v>
      </c>
      <c r="R46" s="102" t="str">
        <f t="shared" si="1"/>
        <v>VIERNES</v>
      </c>
      <c r="S46" s="102" t="str">
        <f t="shared" si="2"/>
        <v>LB</v>
      </c>
      <c r="T46" s="157" t="s">
        <v>862</v>
      </c>
      <c r="U46" s="93"/>
      <c r="V46" s="93"/>
      <c r="W46" s="93"/>
      <c r="X46" s="100"/>
      <c r="Y46" s="93"/>
      <c r="Z46" s="93"/>
      <c r="AA46" s="93"/>
      <c r="AB46" s="93"/>
      <c r="AC46" s="93"/>
      <c r="AD46" s="93"/>
      <c r="AE46" s="93"/>
      <c r="AF46" s="100"/>
    </row>
    <row r="47" spans="1:32" s="91" customFormat="1" ht="14.25" x14ac:dyDescent="0.2">
      <c r="A47" s="92"/>
      <c r="B47" s="116">
        <f>IF('Calendario Perpetuo'!J17=0/1/1900," ",'Calendario Perpetuo'!J17)</f>
        <v>42863</v>
      </c>
      <c r="C47" s="117">
        <f>IF('Calendario Perpetuo'!K17=0/1/1900," ",'Calendario Perpetuo'!K17)</f>
        <v>42864</v>
      </c>
      <c r="D47" s="117">
        <f>IF('Calendario Perpetuo'!L17=0/1/1900," ",'Calendario Perpetuo'!L17)</f>
        <v>42865</v>
      </c>
      <c r="E47" s="117">
        <f>IF('Calendario Perpetuo'!M17=0/1/1900," ",'Calendario Perpetuo'!M17)</f>
        <v>42866</v>
      </c>
      <c r="F47" s="117">
        <f>IF('Calendario Perpetuo'!N17=0/1/1900," ",'Calendario Perpetuo'!N17)</f>
        <v>42867</v>
      </c>
      <c r="G47" s="117">
        <f>IF('Calendario Perpetuo'!O17=0/1/1900," ",'Calendario Perpetuo'!O17)</f>
        <v>42868</v>
      </c>
      <c r="H47" s="118">
        <f>IF('Calendario Perpetuo'!P17=0/1/1900," ",'Calendario Perpetuo'!P17)</f>
        <v>42869</v>
      </c>
      <c r="I47" s="100"/>
      <c r="J47" s="101">
        <f>J46+1</f>
        <v>20</v>
      </c>
      <c r="K47" s="179"/>
      <c r="L47" s="224"/>
      <c r="M47" s="185">
        <v>2</v>
      </c>
      <c r="N47" s="188">
        <f t="shared" si="0"/>
        <v>7</v>
      </c>
      <c r="O47" s="103">
        <f t="shared" si="3"/>
        <v>42777</v>
      </c>
      <c r="P47" s="102">
        <f t="shared" si="4"/>
        <v>6</v>
      </c>
      <c r="Q47" s="102">
        <v>42</v>
      </c>
      <c r="R47" s="102" t="str">
        <f t="shared" si="1"/>
        <v>SABADO</v>
      </c>
      <c r="S47" s="102" t="str">
        <f t="shared" si="2"/>
        <v>FS</v>
      </c>
      <c r="T47" s="157" t="s">
        <v>861</v>
      </c>
      <c r="U47" s="93"/>
      <c r="V47" s="93"/>
      <c r="W47" s="93"/>
      <c r="X47" s="100"/>
      <c r="Y47" s="93"/>
      <c r="Z47" s="93"/>
      <c r="AA47" s="93"/>
      <c r="AB47" s="93"/>
      <c r="AC47" s="93"/>
      <c r="AD47" s="93"/>
      <c r="AE47" s="93"/>
      <c r="AF47" s="100"/>
    </row>
    <row r="48" spans="1:32" s="91" customFormat="1" ht="15" x14ac:dyDescent="0.2">
      <c r="A48" s="92"/>
      <c r="B48" s="116">
        <f>IF('Calendario Perpetuo'!J18=0/1/1900," ",'Calendario Perpetuo'!J18)</f>
        <v>42870</v>
      </c>
      <c r="C48" s="117">
        <f>IF('Calendario Perpetuo'!K18=0/1/1900," ",'Calendario Perpetuo'!K18)</f>
        <v>42871</v>
      </c>
      <c r="D48" s="117">
        <f>IF('Calendario Perpetuo'!L18=0/1/1900," ",'Calendario Perpetuo'!L18)</f>
        <v>42872</v>
      </c>
      <c r="E48" s="117">
        <f>IF('Calendario Perpetuo'!M18=0/1/1900," ",'Calendario Perpetuo'!M18)</f>
        <v>42873</v>
      </c>
      <c r="F48" s="117">
        <f>IF('Calendario Perpetuo'!N18=0/1/1900," ",'Calendario Perpetuo'!N18)</f>
        <v>42874</v>
      </c>
      <c r="G48" s="117">
        <f>IF('Calendario Perpetuo'!O18=0/1/1900," ",'Calendario Perpetuo'!O18)</f>
        <v>42875</v>
      </c>
      <c r="H48" s="118">
        <f>IF('Calendario Perpetuo'!P18=0/1/1900," ",'Calendario Perpetuo'!P18)</f>
        <v>42876</v>
      </c>
      <c r="I48" s="125"/>
      <c r="J48" s="101">
        <f>J47+1</f>
        <v>21</v>
      </c>
      <c r="K48" s="179"/>
      <c r="L48" s="224"/>
      <c r="M48" s="185">
        <v>2</v>
      </c>
      <c r="N48" s="188">
        <f t="shared" si="0"/>
        <v>7</v>
      </c>
      <c r="O48" s="103">
        <f t="shared" si="3"/>
        <v>42778</v>
      </c>
      <c r="P48" s="102">
        <f t="shared" si="4"/>
        <v>7</v>
      </c>
      <c r="Q48" s="102">
        <v>43</v>
      </c>
      <c r="R48" s="102" t="str">
        <f t="shared" si="1"/>
        <v>DOMINGO</v>
      </c>
      <c r="S48" s="102" t="str">
        <f t="shared" si="2"/>
        <v>FS</v>
      </c>
      <c r="T48" s="157" t="s">
        <v>861</v>
      </c>
      <c r="U48" s="93"/>
      <c r="V48" s="93"/>
      <c r="W48" s="93"/>
      <c r="X48" s="125"/>
      <c r="Y48" s="93"/>
      <c r="Z48" s="93"/>
      <c r="AA48" s="93"/>
      <c r="AB48" s="93"/>
      <c r="AC48" s="93"/>
      <c r="AD48" s="93"/>
      <c r="AE48" s="93"/>
      <c r="AF48" s="125"/>
    </row>
    <row r="49" spans="1:33" ht="15" x14ac:dyDescent="0.2">
      <c r="A49" s="92"/>
      <c r="B49" s="116">
        <f>IF('Calendario Perpetuo'!J19=0/1/1900," ",'Calendario Perpetuo'!J19)</f>
        <v>42877</v>
      </c>
      <c r="C49" s="117">
        <f>IF('Calendario Perpetuo'!K19=0/1/1900," ",'Calendario Perpetuo'!K19)</f>
        <v>42878</v>
      </c>
      <c r="D49" s="117">
        <f>IF('Calendario Perpetuo'!L19=0/1/1900," ",'Calendario Perpetuo'!L19)</f>
        <v>42879</v>
      </c>
      <c r="E49" s="117">
        <f>IF('Calendario Perpetuo'!M19=0/1/1900," ",'Calendario Perpetuo'!M19)</f>
        <v>42880</v>
      </c>
      <c r="F49" s="117">
        <f>IF('Calendario Perpetuo'!N19=0/1/1900," ",'Calendario Perpetuo'!N19)</f>
        <v>42881</v>
      </c>
      <c r="G49" s="117">
        <f>IF('Calendario Perpetuo'!O19=0/1/1900," ",'Calendario Perpetuo'!O19)</f>
        <v>42882</v>
      </c>
      <c r="H49" s="118">
        <f>IF('Calendario Perpetuo'!P19=0/1/1900," ",'Calendario Perpetuo'!P19)</f>
        <v>42883</v>
      </c>
      <c r="I49" s="125"/>
      <c r="J49" s="101">
        <f t="shared" ref="J49:J50" si="7">J48+1</f>
        <v>22</v>
      </c>
      <c r="K49" s="179"/>
      <c r="L49" s="224"/>
      <c r="M49" s="185">
        <v>2</v>
      </c>
      <c r="N49" s="188">
        <f t="shared" si="0"/>
        <v>8</v>
      </c>
      <c r="O49" s="103">
        <f t="shared" si="3"/>
        <v>42779</v>
      </c>
      <c r="P49" s="102">
        <f t="shared" si="4"/>
        <v>1</v>
      </c>
      <c r="Q49" s="102">
        <v>44</v>
      </c>
      <c r="R49" s="102" t="str">
        <f t="shared" si="1"/>
        <v>LUNES</v>
      </c>
      <c r="S49" s="102" t="str">
        <f t="shared" si="2"/>
        <v>LB</v>
      </c>
      <c r="T49" s="157" t="s">
        <v>862</v>
      </c>
      <c r="X49" s="125"/>
      <c r="AF49" s="125"/>
    </row>
    <row r="50" spans="1:33" ht="15" x14ac:dyDescent="0.2">
      <c r="A50" s="92"/>
      <c r="B50" s="116">
        <f>IF('Calendario Perpetuo'!J20=0/1/1900," ",'Calendario Perpetuo'!J20)</f>
        <v>42884</v>
      </c>
      <c r="C50" s="117">
        <f>IF('Calendario Perpetuo'!K20=0/1/1900," ",'Calendario Perpetuo'!K20)</f>
        <v>42885</v>
      </c>
      <c r="D50" s="117">
        <f>IF('Calendario Perpetuo'!L20=0/1/1900," ",'Calendario Perpetuo'!L20)</f>
        <v>42886</v>
      </c>
      <c r="E50" s="117" t="str">
        <f>IF('Calendario Perpetuo'!M20=0/1/1900," ",'Calendario Perpetuo'!M20)</f>
        <v xml:space="preserve"> </v>
      </c>
      <c r="F50" s="117" t="str">
        <f>IF('Calendario Perpetuo'!N20=0/1/1900," ",'Calendario Perpetuo'!N20)</f>
        <v xml:space="preserve"> </v>
      </c>
      <c r="G50" s="117" t="str">
        <f>IF('Calendario Perpetuo'!O20=0/1/1900," ",'Calendario Perpetuo'!O20)</f>
        <v xml:space="preserve"> </v>
      </c>
      <c r="H50" s="118" t="str">
        <f>IF('Calendario Perpetuo'!P20=0/1/1900," ",'Calendario Perpetuo'!P20)</f>
        <v xml:space="preserve"> </v>
      </c>
      <c r="I50" s="125"/>
      <c r="J50" s="101">
        <f t="shared" si="7"/>
        <v>23</v>
      </c>
      <c r="K50" s="179"/>
      <c r="L50" s="224"/>
      <c r="M50" s="185">
        <v>2</v>
      </c>
      <c r="N50" s="188">
        <f t="shared" si="0"/>
        <v>8</v>
      </c>
      <c r="O50" s="103">
        <f t="shared" si="3"/>
        <v>42780</v>
      </c>
      <c r="P50" s="102">
        <f t="shared" si="4"/>
        <v>2</v>
      </c>
      <c r="Q50" s="102">
        <v>45</v>
      </c>
      <c r="R50" s="102" t="str">
        <f t="shared" si="1"/>
        <v>MARTES</v>
      </c>
      <c r="S50" s="102" t="str">
        <f t="shared" si="2"/>
        <v>LB</v>
      </c>
      <c r="T50" s="157" t="s">
        <v>862</v>
      </c>
      <c r="U50" s="112"/>
      <c r="V50" s="112"/>
      <c r="W50" s="114"/>
      <c r="X50" s="126"/>
      <c r="Y50" s="112"/>
      <c r="Z50" s="112"/>
      <c r="AA50" s="112"/>
      <c r="AB50" s="112"/>
      <c r="AC50" s="112"/>
      <c r="AD50" s="112"/>
      <c r="AE50" s="114"/>
      <c r="AF50" s="126"/>
      <c r="AG50" s="127"/>
    </row>
    <row r="51" spans="1:33" ht="15.75" thickBot="1" x14ac:dyDescent="0.25">
      <c r="A51" s="92"/>
      <c r="B51" s="104" t="str">
        <f>IF('Calendario Perpetuo'!J21=0/1/1900," ",'Calendario Perpetuo'!J21)</f>
        <v xml:space="preserve"> </v>
      </c>
      <c r="C51" s="105" t="str">
        <f>IF('Calendario Perpetuo'!K21=0/1/1900," ",'Calendario Perpetuo'!K21)</f>
        <v xml:space="preserve"> </v>
      </c>
      <c r="D51" s="105" t="str">
        <f>IF('Calendario Perpetuo'!L21=0/1/1900," ",'Calendario Perpetuo'!L21)</f>
        <v xml:space="preserve"> </v>
      </c>
      <c r="E51" s="105" t="str">
        <f>IF('Calendario Perpetuo'!M21=0/1/1900," ",'Calendario Perpetuo'!M21)</f>
        <v xml:space="preserve"> </v>
      </c>
      <c r="F51" s="105" t="str">
        <f>IF('Calendario Perpetuo'!N21=0/1/1900," ",'Calendario Perpetuo'!N21)</f>
        <v xml:space="preserve"> </v>
      </c>
      <c r="G51" s="105" t="str">
        <f>IF('Calendario Perpetuo'!O21=0/1/1900," ",'Calendario Perpetuo'!O21)</f>
        <v xml:space="preserve"> </v>
      </c>
      <c r="H51" s="121" t="str">
        <f>IF('Calendario Perpetuo'!P21=0/1/1900," ",'Calendario Perpetuo'!P21)</f>
        <v xml:space="preserve"> </v>
      </c>
      <c r="I51" s="125"/>
      <c r="J51" s="101">
        <f>IF(B51=" ",0,J50+1)</f>
        <v>0</v>
      </c>
      <c r="K51" s="179"/>
      <c r="L51" s="224"/>
      <c r="M51" s="185">
        <v>2</v>
      </c>
      <c r="N51" s="188">
        <f t="shared" si="0"/>
        <v>8</v>
      </c>
      <c r="O51" s="103">
        <f t="shared" si="3"/>
        <v>42781</v>
      </c>
      <c r="P51" s="102">
        <f t="shared" si="4"/>
        <v>3</v>
      </c>
      <c r="Q51" s="102">
        <v>46</v>
      </c>
      <c r="R51" s="102" t="str">
        <f t="shared" si="1"/>
        <v>MIERCOLES</v>
      </c>
      <c r="S51" s="102" t="str">
        <f t="shared" si="2"/>
        <v>LB</v>
      </c>
      <c r="T51" s="157" t="s">
        <v>862</v>
      </c>
      <c r="U51" s="112"/>
      <c r="V51" s="112"/>
      <c r="W51" s="114"/>
      <c r="X51" s="126"/>
      <c r="Y51" s="112"/>
      <c r="Z51" s="112"/>
      <c r="AA51" s="112"/>
      <c r="AB51" s="112"/>
      <c r="AC51" s="112"/>
      <c r="AD51" s="112"/>
      <c r="AE51" s="114"/>
      <c r="AF51" s="126"/>
      <c r="AG51" s="127"/>
    </row>
    <row r="52" spans="1:33" ht="15.75" thickBot="1" x14ac:dyDescent="0.25">
      <c r="A52" s="92"/>
      <c r="B52" s="122" t="s">
        <v>844</v>
      </c>
      <c r="C52" s="123">
        <f>MIN(B46:H46)</f>
        <v>42856</v>
      </c>
      <c r="D52" s="112"/>
      <c r="E52" s="302" t="s">
        <v>842</v>
      </c>
      <c r="F52" s="303"/>
      <c r="G52" s="109" t="str">
        <f>TEXT(C52,"dddd")</f>
        <v>lunes</v>
      </c>
      <c r="H52" s="110">
        <f>IF(G52="lunes",1,IF(G52="martes",2,IF(G52="miércoles",3,IF(G52="jueves",4,IF(G52="viernes",5,IF(G52="sábado",6,IF(G52="domingo",7,"fallo")))))))</f>
        <v>1</v>
      </c>
      <c r="I52" s="125"/>
      <c r="J52" s="115"/>
      <c r="K52" s="115"/>
      <c r="L52" s="224"/>
      <c r="M52" s="185">
        <v>2</v>
      </c>
      <c r="N52" s="188">
        <f t="shared" si="0"/>
        <v>8</v>
      </c>
      <c r="O52" s="103">
        <f t="shared" si="3"/>
        <v>42782</v>
      </c>
      <c r="P52" s="102">
        <f t="shared" si="4"/>
        <v>4</v>
      </c>
      <c r="Q52" s="102">
        <v>47</v>
      </c>
      <c r="R52" s="102" t="str">
        <f t="shared" si="1"/>
        <v>JUEVES</v>
      </c>
      <c r="S52" s="102" t="str">
        <f t="shared" si="2"/>
        <v>LB</v>
      </c>
      <c r="T52" s="157" t="s">
        <v>862</v>
      </c>
      <c r="U52" s="112"/>
      <c r="V52" s="112"/>
      <c r="W52" s="114"/>
      <c r="X52" s="126"/>
      <c r="Y52" s="112"/>
      <c r="Z52" s="112"/>
      <c r="AA52" s="112"/>
      <c r="AB52" s="112"/>
      <c r="AC52" s="112"/>
      <c r="AD52" s="112"/>
      <c r="AE52" s="114"/>
      <c r="AF52" s="126"/>
      <c r="AG52" s="127"/>
    </row>
    <row r="53" spans="1:33" ht="15.75" thickBot="1" x14ac:dyDescent="0.25">
      <c r="A53" s="92"/>
      <c r="B53" s="112"/>
      <c r="C53" s="112"/>
      <c r="D53" s="112"/>
      <c r="E53" s="112"/>
      <c r="F53" s="112"/>
      <c r="G53" s="112"/>
      <c r="H53" s="112"/>
      <c r="I53" s="125"/>
      <c r="J53" s="115"/>
      <c r="K53" s="115"/>
      <c r="L53" s="224"/>
      <c r="M53" s="185">
        <v>2</v>
      </c>
      <c r="N53" s="188">
        <f t="shared" si="0"/>
        <v>8</v>
      </c>
      <c r="O53" s="103">
        <f t="shared" si="3"/>
        <v>42783</v>
      </c>
      <c r="P53" s="102">
        <f t="shared" si="4"/>
        <v>5</v>
      </c>
      <c r="Q53" s="102">
        <v>48</v>
      </c>
      <c r="R53" s="102" t="str">
        <f t="shared" si="1"/>
        <v>VIERNES</v>
      </c>
      <c r="S53" s="102" t="str">
        <f t="shared" si="2"/>
        <v>LB</v>
      </c>
      <c r="T53" s="157" t="s">
        <v>862</v>
      </c>
      <c r="U53" s="112"/>
      <c r="V53" s="112"/>
      <c r="W53" s="114"/>
      <c r="X53" s="126"/>
      <c r="Y53" s="112"/>
      <c r="Z53" s="112"/>
      <c r="AA53" s="112"/>
      <c r="AB53" s="112"/>
      <c r="AC53" s="112"/>
      <c r="AD53" s="112"/>
      <c r="AE53" s="114"/>
      <c r="AF53" s="126"/>
      <c r="AG53" s="127"/>
    </row>
    <row r="54" spans="1:33" ht="18" x14ac:dyDescent="0.2">
      <c r="A54" s="92"/>
      <c r="B54" s="310" t="s">
        <v>784</v>
      </c>
      <c r="C54" s="311"/>
      <c r="D54" s="311"/>
      <c r="E54" s="311"/>
      <c r="F54" s="311"/>
      <c r="G54" s="311"/>
      <c r="H54" s="312"/>
      <c r="I54" s="125"/>
      <c r="J54" s="115"/>
      <c r="K54" s="115"/>
      <c r="L54" s="224"/>
      <c r="M54" s="185">
        <v>2</v>
      </c>
      <c r="N54" s="188">
        <f t="shared" si="0"/>
        <v>8</v>
      </c>
      <c r="O54" s="103">
        <f t="shared" si="3"/>
        <v>42784</v>
      </c>
      <c r="P54" s="102">
        <f t="shared" si="4"/>
        <v>6</v>
      </c>
      <c r="Q54" s="102">
        <v>49</v>
      </c>
      <c r="R54" s="102" t="str">
        <f t="shared" si="1"/>
        <v>SABADO</v>
      </c>
      <c r="S54" s="102" t="str">
        <f t="shared" si="2"/>
        <v>FS</v>
      </c>
      <c r="T54" s="157" t="s">
        <v>861</v>
      </c>
      <c r="U54" s="112"/>
      <c r="V54" s="112"/>
      <c r="W54" s="114"/>
      <c r="X54" s="126"/>
      <c r="Y54" s="112"/>
      <c r="Z54" s="112"/>
      <c r="AA54" s="112"/>
      <c r="AB54" s="112"/>
      <c r="AC54" s="112"/>
      <c r="AD54" s="112"/>
      <c r="AE54" s="114"/>
      <c r="AF54" s="126"/>
      <c r="AG54" s="127"/>
    </row>
    <row r="55" spans="1:33" ht="15" x14ac:dyDescent="0.2">
      <c r="A55" s="92"/>
      <c r="B55" s="94" t="s">
        <v>787</v>
      </c>
      <c r="C55" s="95" t="s">
        <v>761</v>
      </c>
      <c r="D55" s="95" t="s">
        <v>761</v>
      </c>
      <c r="E55" s="95" t="s">
        <v>788</v>
      </c>
      <c r="F55" s="95" t="s">
        <v>789</v>
      </c>
      <c r="G55" s="95" t="s">
        <v>763</v>
      </c>
      <c r="H55" s="96" t="s">
        <v>786</v>
      </c>
      <c r="I55" s="125"/>
      <c r="J55" s="115"/>
      <c r="K55" s="115"/>
      <c r="L55" s="224"/>
      <c r="M55" s="185">
        <v>2</v>
      </c>
      <c r="N55" s="188">
        <f t="shared" si="0"/>
        <v>8</v>
      </c>
      <c r="O55" s="103">
        <f t="shared" si="3"/>
        <v>42785</v>
      </c>
      <c r="P55" s="102">
        <f t="shared" si="4"/>
        <v>7</v>
      </c>
      <c r="Q55" s="102">
        <v>50</v>
      </c>
      <c r="R55" s="102" t="str">
        <f t="shared" si="1"/>
        <v>DOMINGO</v>
      </c>
      <c r="S55" s="102" t="str">
        <f t="shared" si="2"/>
        <v>FS</v>
      </c>
      <c r="T55" s="157" t="s">
        <v>861</v>
      </c>
      <c r="U55" s="112"/>
      <c r="V55" s="112"/>
      <c r="W55" s="114"/>
      <c r="X55" s="126"/>
      <c r="Y55" s="112"/>
      <c r="Z55" s="112"/>
      <c r="AA55" s="112"/>
      <c r="AB55" s="112"/>
      <c r="AC55" s="112"/>
      <c r="AD55" s="112"/>
      <c r="AE55" s="114"/>
      <c r="AF55" s="126"/>
      <c r="AG55" s="127"/>
    </row>
    <row r="56" spans="1:33" ht="15" x14ac:dyDescent="0.2">
      <c r="A56" s="92"/>
      <c r="B56" s="116" t="str">
        <f>IF('Calendario Perpetuo'!R16=0/1/1900," ",'Calendario Perpetuo'!R16)</f>
        <v xml:space="preserve"> </v>
      </c>
      <c r="C56" s="117" t="str">
        <f>IF('Calendario Perpetuo'!S16=0/1/1900," ",'Calendario Perpetuo'!S16)</f>
        <v xml:space="preserve"> </v>
      </c>
      <c r="D56" s="117" t="str">
        <f>IF('Calendario Perpetuo'!T16=0/1/1900," ",'Calendario Perpetuo'!T16)</f>
        <v xml:space="preserve"> </v>
      </c>
      <c r="E56" s="117">
        <f>IF('Calendario Perpetuo'!U16=0/1/1900," ",'Calendario Perpetuo'!U16)</f>
        <v>42887</v>
      </c>
      <c r="F56" s="117">
        <f>IF('Calendario Perpetuo'!V16=0/1/1900," ",'Calendario Perpetuo'!V16)</f>
        <v>42888</v>
      </c>
      <c r="G56" s="117">
        <f>IF('Calendario Perpetuo'!W16=0/1/1900," ",'Calendario Perpetuo'!W16)</f>
        <v>42889</v>
      </c>
      <c r="H56" s="118">
        <f>IF('Calendario Perpetuo'!X16=0/1/1900," ",'Calendario Perpetuo'!X16)</f>
        <v>42890</v>
      </c>
      <c r="I56" s="125"/>
      <c r="J56" s="101">
        <f>IF(J51=0,IF(H50&lt;&gt;" ",J50+1,J50),J51)</f>
        <v>23</v>
      </c>
      <c r="K56" s="179"/>
      <c r="L56" s="224"/>
      <c r="M56" s="185">
        <v>2</v>
      </c>
      <c r="N56" s="188">
        <f t="shared" si="0"/>
        <v>9</v>
      </c>
      <c r="O56" s="103">
        <f t="shared" si="3"/>
        <v>42786</v>
      </c>
      <c r="P56" s="102">
        <f t="shared" si="4"/>
        <v>1</v>
      </c>
      <c r="Q56" s="102">
        <v>51</v>
      </c>
      <c r="R56" s="102" t="str">
        <f t="shared" si="1"/>
        <v>LUNES</v>
      </c>
      <c r="S56" s="102" t="str">
        <f t="shared" si="2"/>
        <v>LB</v>
      </c>
      <c r="T56" s="157" t="s">
        <v>862</v>
      </c>
      <c r="U56" s="112"/>
      <c r="V56" s="112"/>
      <c r="W56" s="114"/>
      <c r="X56" s="126"/>
      <c r="Y56" s="112"/>
      <c r="Z56" s="112"/>
      <c r="AA56" s="112"/>
      <c r="AB56" s="112"/>
      <c r="AC56" s="112"/>
      <c r="AD56" s="112"/>
      <c r="AE56" s="114"/>
      <c r="AF56" s="126"/>
      <c r="AG56" s="127"/>
    </row>
    <row r="57" spans="1:33" ht="15" x14ac:dyDescent="0.2">
      <c r="A57" s="92"/>
      <c r="B57" s="116">
        <f>IF('Calendario Perpetuo'!R17=0/1/1900," ",'Calendario Perpetuo'!R17)</f>
        <v>42891</v>
      </c>
      <c r="C57" s="117">
        <f>IF('Calendario Perpetuo'!S17=0/1/1900," ",'Calendario Perpetuo'!S17)</f>
        <v>42892</v>
      </c>
      <c r="D57" s="117">
        <f>IF('Calendario Perpetuo'!T17=0/1/1900," ",'Calendario Perpetuo'!T17)</f>
        <v>42893</v>
      </c>
      <c r="E57" s="117">
        <f>IF('Calendario Perpetuo'!U17=0/1/1900," ",'Calendario Perpetuo'!U17)</f>
        <v>42894</v>
      </c>
      <c r="F57" s="117">
        <f>IF('Calendario Perpetuo'!V17=0/1/1900," ",'Calendario Perpetuo'!V17)</f>
        <v>42895</v>
      </c>
      <c r="G57" s="117">
        <f>IF('Calendario Perpetuo'!W17=0/1/1900," ",'Calendario Perpetuo'!W17)</f>
        <v>42896</v>
      </c>
      <c r="H57" s="118">
        <f>IF('Calendario Perpetuo'!X17=0/1/1900," ",'Calendario Perpetuo'!X17)</f>
        <v>42897</v>
      </c>
      <c r="I57" s="125"/>
      <c r="J57" s="101">
        <f>J56+1</f>
        <v>24</v>
      </c>
      <c r="K57" s="179"/>
      <c r="L57" s="224"/>
      <c r="M57" s="185">
        <v>2</v>
      </c>
      <c r="N57" s="188">
        <f t="shared" si="0"/>
        <v>9</v>
      </c>
      <c r="O57" s="103">
        <f t="shared" si="3"/>
        <v>42787</v>
      </c>
      <c r="P57" s="102">
        <f t="shared" si="4"/>
        <v>2</v>
      </c>
      <c r="Q57" s="102">
        <v>52</v>
      </c>
      <c r="R57" s="102" t="str">
        <f t="shared" si="1"/>
        <v>MARTES</v>
      </c>
      <c r="S57" s="102" t="str">
        <f t="shared" si="2"/>
        <v>LB</v>
      </c>
      <c r="T57" s="157" t="s">
        <v>862</v>
      </c>
      <c r="U57" s="112"/>
      <c r="V57" s="112"/>
      <c r="W57" s="114"/>
      <c r="X57" s="126"/>
      <c r="Y57" s="112"/>
      <c r="Z57" s="112"/>
      <c r="AA57" s="112"/>
      <c r="AB57" s="112"/>
      <c r="AC57" s="112"/>
      <c r="AD57" s="112"/>
      <c r="AE57" s="114"/>
      <c r="AF57" s="126"/>
      <c r="AG57" s="127"/>
    </row>
    <row r="58" spans="1:33" ht="15" x14ac:dyDescent="0.2">
      <c r="A58" s="92"/>
      <c r="B58" s="116">
        <f>IF('Calendario Perpetuo'!R18=0/1/1900," ",'Calendario Perpetuo'!R18)</f>
        <v>42898</v>
      </c>
      <c r="C58" s="117">
        <f>IF('Calendario Perpetuo'!S18=0/1/1900," ",'Calendario Perpetuo'!S18)</f>
        <v>42899</v>
      </c>
      <c r="D58" s="117">
        <f>IF('Calendario Perpetuo'!T18=0/1/1900," ",'Calendario Perpetuo'!T18)</f>
        <v>42900</v>
      </c>
      <c r="E58" s="117">
        <f>IF('Calendario Perpetuo'!U18=0/1/1900," ",'Calendario Perpetuo'!U18)</f>
        <v>42901</v>
      </c>
      <c r="F58" s="117">
        <f>IF('Calendario Perpetuo'!V18=0/1/1900," ",'Calendario Perpetuo'!V18)</f>
        <v>42902</v>
      </c>
      <c r="G58" s="117">
        <f>IF('Calendario Perpetuo'!W18=0/1/1900," ",'Calendario Perpetuo'!W18)</f>
        <v>42903</v>
      </c>
      <c r="H58" s="118">
        <f>IF('Calendario Perpetuo'!X18=0/1/1900," ",'Calendario Perpetuo'!X18)</f>
        <v>42904</v>
      </c>
      <c r="I58" s="125"/>
      <c r="J58" s="101">
        <f>J57+1</f>
        <v>25</v>
      </c>
      <c r="K58" s="179"/>
      <c r="L58" s="224"/>
      <c r="M58" s="185">
        <v>2</v>
      </c>
      <c r="N58" s="188">
        <f t="shared" si="0"/>
        <v>9</v>
      </c>
      <c r="O58" s="103">
        <f t="shared" si="3"/>
        <v>42788</v>
      </c>
      <c r="P58" s="102">
        <f t="shared" si="4"/>
        <v>3</v>
      </c>
      <c r="Q58" s="102">
        <v>53</v>
      </c>
      <c r="R58" s="102" t="str">
        <f t="shared" si="1"/>
        <v>MIERCOLES</v>
      </c>
      <c r="S58" s="102" t="str">
        <f t="shared" si="2"/>
        <v>LB</v>
      </c>
      <c r="T58" s="157" t="s">
        <v>862</v>
      </c>
      <c r="U58" s="112"/>
      <c r="V58" s="112"/>
      <c r="W58" s="114"/>
      <c r="X58" s="126"/>
      <c r="Y58" s="112"/>
      <c r="Z58" s="112"/>
      <c r="AA58" s="112"/>
      <c r="AB58" s="112"/>
      <c r="AC58" s="112"/>
      <c r="AD58" s="112"/>
      <c r="AE58" s="114"/>
      <c r="AF58" s="126"/>
      <c r="AG58" s="127"/>
    </row>
    <row r="59" spans="1:33" ht="15" x14ac:dyDescent="0.2">
      <c r="A59" s="92"/>
      <c r="B59" s="116">
        <f>IF('Calendario Perpetuo'!R19=0/1/1900," ",'Calendario Perpetuo'!R19)</f>
        <v>42905</v>
      </c>
      <c r="C59" s="117">
        <f>IF('Calendario Perpetuo'!S19=0/1/1900," ",'Calendario Perpetuo'!S19)</f>
        <v>42906</v>
      </c>
      <c r="D59" s="117">
        <f>IF('Calendario Perpetuo'!T19=0/1/1900," ",'Calendario Perpetuo'!T19)</f>
        <v>42907</v>
      </c>
      <c r="E59" s="117">
        <f>IF('Calendario Perpetuo'!U19=0/1/1900," ",'Calendario Perpetuo'!U19)</f>
        <v>42908</v>
      </c>
      <c r="F59" s="117">
        <f>IF('Calendario Perpetuo'!V19=0/1/1900," ",'Calendario Perpetuo'!V19)</f>
        <v>42909</v>
      </c>
      <c r="G59" s="117">
        <f>IF('Calendario Perpetuo'!W19=0/1/1900," ",'Calendario Perpetuo'!W19)</f>
        <v>42910</v>
      </c>
      <c r="H59" s="118">
        <f>IF('Calendario Perpetuo'!X19=0/1/1900," ",'Calendario Perpetuo'!X19)</f>
        <v>42911</v>
      </c>
      <c r="I59" s="125"/>
      <c r="J59" s="101">
        <f t="shared" ref="J59:J60" si="8">J58+1</f>
        <v>26</v>
      </c>
      <c r="K59" s="179"/>
      <c r="L59" s="224"/>
      <c r="M59" s="185">
        <v>2</v>
      </c>
      <c r="N59" s="188">
        <f t="shared" si="0"/>
        <v>9</v>
      </c>
      <c r="O59" s="103">
        <f t="shared" si="3"/>
        <v>42789</v>
      </c>
      <c r="P59" s="102">
        <f t="shared" si="4"/>
        <v>4</v>
      </c>
      <c r="Q59" s="102">
        <v>54</v>
      </c>
      <c r="R59" s="102" t="str">
        <f t="shared" si="1"/>
        <v>JUEVES</v>
      </c>
      <c r="S59" s="102" t="str">
        <f t="shared" si="2"/>
        <v>LB</v>
      </c>
      <c r="T59" s="157" t="s">
        <v>862</v>
      </c>
      <c r="U59" s="112"/>
      <c r="V59" s="112"/>
      <c r="W59" s="114"/>
      <c r="X59" s="126"/>
      <c r="Y59" s="112"/>
      <c r="Z59" s="112"/>
      <c r="AA59" s="112"/>
      <c r="AB59" s="112"/>
      <c r="AC59" s="112"/>
      <c r="AD59" s="112"/>
      <c r="AE59" s="114"/>
      <c r="AF59" s="126"/>
      <c r="AG59" s="127"/>
    </row>
    <row r="60" spans="1:33" ht="15.75" thickBot="1" x14ac:dyDescent="0.25">
      <c r="A60" s="92"/>
      <c r="B60" s="116">
        <f>IF('Calendario Perpetuo'!R20=0/1/1900," ",'Calendario Perpetuo'!R20)</f>
        <v>42912</v>
      </c>
      <c r="C60" s="117">
        <f>IF('Calendario Perpetuo'!S20=0/1/1900," ",'Calendario Perpetuo'!S20)</f>
        <v>42913</v>
      </c>
      <c r="D60" s="117">
        <f>IF('Calendario Perpetuo'!T20=0/1/1900," ",'Calendario Perpetuo'!T20)</f>
        <v>42914</v>
      </c>
      <c r="E60" s="117">
        <f>IF('Calendario Perpetuo'!U20=0/1/1900," ",'Calendario Perpetuo'!U20)</f>
        <v>42915</v>
      </c>
      <c r="F60" s="117">
        <f>IF('Calendario Perpetuo'!V20=0/1/1900," ",'Calendario Perpetuo'!V20)</f>
        <v>42916</v>
      </c>
      <c r="G60" s="117" t="str">
        <f>IF('Calendario Perpetuo'!W20=0/1/1900," ",'Calendario Perpetuo'!W20)</f>
        <v xml:space="preserve"> </v>
      </c>
      <c r="H60" s="118" t="str">
        <f>IF('Calendario Perpetuo'!X20=0/1/1900," ",'Calendario Perpetuo'!X20)</f>
        <v xml:space="preserve"> </v>
      </c>
      <c r="I60" s="125"/>
      <c r="J60" s="101">
        <f t="shared" si="8"/>
        <v>27</v>
      </c>
      <c r="K60" s="179"/>
      <c r="L60" s="224"/>
      <c r="M60" s="185">
        <v>2</v>
      </c>
      <c r="N60" s="188">
        <f t="shared" si="0"/>
        <v>9</v>
      </c>
      <c r="O60" s="103">
        <f t="shared" si="3"/>
        <v>42790</v>
      </c>
      <c r="P60" s="102">
        <f t="shared" si="4"/>
        <v>5</v>
      </c>
      <c r="Q60" s="102">
        <v>55</v>
      </c>
      <c r="R60" s="102" t="str">
        <f t="shared" si="1"/>
        <v>VIERNES</v>
      </c>
      <c r="S60" s="102" t="str">
        <f t="shared" si="2"/>
        <v>LB</v>
      </c>
      <c r="T60" s="157" t="s">
        <v>862</v>
      </c>
      <c r="U60" s="112"/>
      <c r="V60" s="112"/>
      <c r="W60" s="114"/>
      <c r="X60" s="126"/>
      <c r="Y60" s="112"/>
      <c r="Z60" s="112"/>
      <c r="AA60" s="112"/>
      <c r="AB60" s="112"/>
      <c r="AC60" s="112"/>
      <c r="AD60" s="112"/>
      <c r="AE60" s="114"/>
      <c r="AF60" s="126"/>
      <c r="AG60" s="127"/>
    </row>
    <row r="61" spans="1:33" ht="15.75" thickBot="1" x14ac:dyDescent="0.25">
      <c r="A61" s="92"/>
      <c r="B61" s="104" t="str">
        <f>IF('Calendario Perpetuo'!R21=0/1/1900," ",'Calendario Perpetuo'!R21)</f>
        <v xml:space="preserve"> </v>
      </c>
      <c r="C61" s="105" t="str">
        <f>IF('Calendario Perpetuo'!S21=0/1/1900," ",'Calendario Perpetuo'!S21)</f>
        <v xml:space="preserve"> </v>
      </c>
      <c r="D61" s="105" t="str">
        <f>IF('Calendario Perpetuo'!T21=0/1/1900," ",'Calendario Perpetuo'!T21)</f>
        <v xml:space="preserve"> </v>
      </c>
      <c r="E61" s="105" t="str">
        <f>IF('Calendario Perpetuo'!U21=0/1/1900," ",'Calendario Perpetuo'!U21)</f>
        <v xml:space="preserve"> </v>
      </c>
      <c r="F61" s="105" t="str">
        <f>IF('Calendario Perpetuo'!V21=0/1/1900," ",'Calendario Perpetuo'!V21)</f>
        <v xml:space="preserve"> </v>
      </c>
      <c r="G61" s="105" t="str">
        <f>IF('Calendario Perpetuo'!W21=0/1/1900," ",'Calendario Perpetuo'!W21)</f>
        <v xml:space="preserve"> </v>
      </c>
      <c r="H61" s="121" t="str">
        <f>IF('Calendario Perpetuo'!X21=0/1/1900," ",'Calendario Perpetuo'!X21)</f>
        <v xml:space="preserve"> </v>
      </c>
      <c r="I61" s="125"/>
      <c r="J61" s="101">
        <f>IF(B61=" ",0,J60+1)</f>
        <v>0</v>
      </c>
      <c r="K61" s="179"/>
      <c r="L61" s="224"/>
      <c r="M61" s="185">
        <v>2</v>
      </c>
      <c r="N61" s="188">
        <f t="shared" si="0"/>
        <v>9</v>
      </c>
      <c r="O61" s="103">
        <f t="shared" si="3"/>
        <v>42791</v>
      </c>
      <c r="P61" s="102">
        <f t="shared" si="4"/>
        <v>6</v>
      </c>
      <c r="Q61" s="102">
        <v>56</v>
      </c>
      <c r="R61" s="102" t="str">
        <f t="shared" si="1"/>
        <v>SABADO</v>
      </c>
      <c r="S61" s="102" t="str">
        <f t="shared" si="2"/>
        <v>FS</v>
      </c>
      <c r="T61" s="157" t="s">
        <v>861</v>
      </c>
      <c r="U61" s="112"/>
      <c r="V61" s="112"/>
      <c r="W61" s="114"/>
      <c r="X61" s="126"/>
      <c r="Y61" s="166" t="s">
        <v>780</v>
      </c>
      <c r="Z61" s="167">
        <f>COUNTIFS(B6:H11,"&gt;0")</f>
        <v>31</v>
      </c>
      <c r="AA61" s="112"/>
      <c r="AB61" s="112"/>
      <c r="AC61" s="112"/>
      <c r="AD61" s="112"/>
      <c r="AE61" s="114"/>
      <c r="AF61" s="126"/>
      <c r="AG61" s="127"/>
    </row>
    <row r="62" spans="1:33" ht="15.75" thickBot="1" x14ac:dyDescent="0.25">
      <c r="A62" s="92"/>
      <c r="B62" s="122" t="s">
        <v>844</v>
      </c>
      <c r="C62" s="123">
        <f>MIN(B56:H56)</f>
        <v>42887</v>
      </c>
      <c r="D62" s="112"/>
      <c r="E62" s="302" t="s">
        <v>842</v>
      </c>
      <c r="F62" s="303"/>
      <c r="G62" s="109" t="str">
        <f>TEXT(C62,"dddd")</f>
        <v>jueves</v>
      </c>
      <c r="H62" s="110">
        <f>IF(G62="lunes",1,IF(G62="martes",2,IF(G62="miércoles",3,IF(G62="jueves",4,IF(G62="viernes",5,IF(G62="sábado",6,IF(G62="domingo",7,"fallo")))))))</f>
        <v>4</v>
      </c>
      <c r="I62" s="125"/>
      <c r="J62" s="115"/>
      <c r="K62" s="115"/>
      <c r="L62" s="224"/>
      <c r="M62" s="185">
        <v>2</v>
      </c>
      <c r="N62" s="188">
        <f t="shared" si="0"/>
        <v>9</v>
      </c>
      <c r="O62" s="103">
        <f t="shared" si="3"/>
        <v>42792</v>
      </c>
      <c r="P62" s="102">
        <f t="shared" si="4"/>
        <v>7</v>
      </c>
      <c r="Q62" s="102">
        <v>57</v>
      </c>
      <c r="R62" s="102" t="str">
        <f t="shared" si="1"/>
        <v>DOMINGO</v>
      </c>
      <c r="S62" s="102" t="str">
        <f t="shared" si="2"/>
        <v>FS</v>
      </c>
      <c r="T62" s="157" t="s">
        <v>861</v>
      </c>
      <c r="U62" s="112"/>
      <c r="V62" s="112"/>
      <c r="W62" s="114"/>
      <c r="X62" s="126"/>
      <c r="Y62" s="168" t="s">
        <v>845</v>
      </c>
      <c r="Z62" s="169">
        <f>COUNTIFS(B16:H21,"&gt;0")</f>
        <v>28</v>
      </c>
      <c r="AA62" s="112"/>
      <c r="AB62" s="112"/>
      <c r="AC62" s="112"/>
      <c r="AD62" s="112"/>
      <c r="AE62" s="114"/>
      <c r="AF62" s="126"/>
      <c r="AG62" s="127"/>
    </row>
    <row r="63" spans="1:33" ht="15.75" thickBot="1" x14ac:dyDescent="0.25">
      <c r="A63" s="92"/>
      <c r="B63" s="112"/>
      <c r="C63" s="112"/>
      <c r="D63" s="112"/>
      <c r="E63" s="112"/>
      <c r="F63" s="112"/>
      <c r="G63" s="112"/>
      <c r="H63" s="112"/>
      <c r="I63" s="125"/>
      <c r="J63" s="115"/>
      <c r="K63" s="115"/>
      <c r="L63" s="224"/>
      <c r="M63" s="185">
        <v>2</v>
      </c>
      <c r="N63" s="188">
        <f t="shared" si="0"/>
        <v>10</v>
      </c>
      <c r="O63" s="103">
        <f t="shared" si="3"/>
        <v>42793</v>
      </c>
      <c r="P63" s="102">
        <f t="shared" si="4"/>
        <v>1</v>
      </c>
      <c r="Q63" s="102">
        <v>58</v>
      </c>
      <c r="R63" s="102" t="str">
        <f t="shared" si="1"/>
        <v>LUNES</v>
      </c>
      <c r="S63" s="102" t="str">
        <f t="shared" si="2"/>
        <v>LB</v>
      </c>
      <c r="T63" s="157" t="s">
        <v>862</v>
      </c>
      <c r="U63" s="112"/>
      <c r="V63" s="112"/>
      <c r="W63" s="114"/>
      <c r="X63" s="126"/>
      <c r="Y63" s="168" t="s">
        <v>781</v>
      </c>
      <c r="Z63" s="169">
        <f>COUNTIFS(B26:H31,"&gt;0")</f>
        <v>31</v>
      </c>
      <c r="AA63" s="112"/>
      <c r="AB63" s="112"/>
      <c r="AC63" s="112"/>
      <c r="AD63" s="112"/>
      <c r="AE63" s="114"/>
      <c r="AF63" s="126"/>
      <c r="AG63" s="127"/>
    </row>
    <row r="64" spans="1:33" ht="18" x14ac:dyDescent="0.2">
      <c r="A64" s="92"/>
      <c r="B64" s="310" t="s">
        <v>785</v>
      </c>
      <c r="C64" s="311"/>
      <c r="D64" s="311"/>
      <c r="E64" s="311"/>
      <c r="F64" s="311"/>
      <c r="G64" s="311"/>
      <c r="H64" s="312"/>
      <c r="I64" s="125"/>
      <c r="J64" s="115"/>
      <c r="K64" s="115"/>
      <c r="L64" s="224"/>
      <c r="M64" s="185">
        <v>2</v>
      </c>
      <c r="N64" s="188">
        <f t="shared" si="0"/>
        <v>10</v>
      </c>
      <c r="O64" s="103">
        <f t="shared" si="3"/>
        <v>42794</v>
      </c>
      <c r="P64" s="102">
        <f t="shared" si="4"/>
        <v>2</v>
      </c>
      <c r="Q64" s="102">
        <v>59</v>
      </c>
      <c r="R64" s="102" t="str">
        <f t="shared" si="1"/>
        <v>MARTES</v>
      </c>
      <c r="S64" s="102" t="str">
        <f t="shared" si="2"/>
        <v>LB</v>
      </c>
      <c r="T64" s="157" t="s">
        <v>860</v>
      </c>
      <c r="U64" s="164">
        <f>COUNTIFS(B16:H21,"&gt;0")</f>
        <v>28</v>
      </c>
      <c r="V64" s="163" t="s">
        <v>868</v>
      </c>
      <c r="W64" s="114"/>
      <c r="X64" s="126"/>
      <c r="Y64" s="168" t="s">
        <v>782</v>
      </c>
      <c r="Z64" s="169">
        <f>COUNTIFS(B36:H41,"&gt;0")</f>
        <v>30</v>
      </c>
      <c r="AA64" s="112"/>
      <c r="AB64" s="112"/>
      <c r="AC64" s="112"/>
      <c r="AD64" s="112"/>
      <c r="AE64" s="114"/>
      <c r="AF64" s="126"/>
      <c r="AG64" s="127"/>
    </row>
    <row r="65" spans="1:33" ht="15.75" thickBot="1" x14ac:dyDescent="0.25">
      <c r="A65" s="92"/>
      <c r="B65" s="94" t="s">
        <v>787</v>
      </c>
      <c r="C65" s="95" t="s">
        <v>761</v>
      </c>
      <c r="D65" s="95" t="s">
        <v>761</v>
      </c>
      <c r="E65" s="95" t="s">
        <v>788</v>
      </c>
      <c r="F65" s="95" t="s">
        <v>789</v>
      </c>
      <c r="G65" s="95" t="s">
        <v>763</v>
      </c>
      <c r="H65" s="96" t="s">
        <v>786</v>
      </c>
      <c r="I65" s="125"/>
      <c r="J65" s="115"/>
      <c r="K65" s="115"/>
      <c r="L65" s="224"/>
      <c r="M65" s="190" t="str">
        <f>IF(U64=29,2,"")</f>
        <v/>
      </c>
      <c r="N65" s="189" t="str">
        <f>IF(U64=29,IF(P64=7,N64+1,N64),"")</f>
        <v/>
      </c>
      <c r="O65" s="159" t="str">
        <f>IF(U64=29,O64+1,"")</f>
        <v/>
      </c>
      <c r="P65" s="160" t="str">
        <f>IF(U64=29,IF(P64&lt;7,P64+1,1),"")</f>
        <v/>
      </c>
      <c r="Q65" s="160" t="str">
        <f>IF(U64=29,Q64+1,"")</f>
        <v/>
      </c>
      <c r="R65" s="160">
        <f t="shared" ref="R65" si="9">IF(P65=1,"LUNES",IF(P65=2,"MARTES",IF(P65=3,"MIERCOLES",IF(P65=4,"JUEVES",IF(P65=5,"VIERNES",IF(P65=6,"SABADO",IF(P65=7,"DOMINGO",0)))))))</f>
        <v>0</v>
      </c>
      <c r="S65" s="160" t="str">
        <f>IF(U64=29,IF(P65=6,"FS",IF(P65=7,"FS","LB")),"")</f>
        <v/>
      </c>
      <c r="T65" s="161"/>
      <c r="U65" s="328" t="str">
        <f>IF(U64=28,"AÑO NORMAL",IF(U64=29,"AÑO BISIESTO",""))</f>
        <v>AÑO NORMAL</v>
      </c>
      <c r="V65" s="329"/>
      <c r="W65" s="114"/>
      <c r="X65" s="126"/>
      <c r="Y65" s="168" t="s">
        <v>783</v>
      </c>
      <c r="Z65" s="169">
        <f>COUNTIFS(B46:H51,"&gt;0")</f>
        <v>31</v>
      </c>
      <c r="AA65" s="112"/>
      <c r="AB65" s="112"/>
      <c r="AC65" s="112"/>
      <c r="AD65" s="112"/>
      <c r="AE65" s="114"/>
      <c r="AF65" s="126"/>
      <c r="AG65" s="127"/>
    </row>
    <row r="66" spans="1:33" ht="15" x14ac:dyDescent="0.2">
      <c r="A66" s="92"/>
      <c r="B66" s="97" t="str">
        <f>IF('Calendario Perpetuo'!B25=0/1/1900," ",'Calendario Perpetuo'!B25)</f>
        <v xml:space="preserve"> </v>
      </c>
      <c r="C66" s="98" t="str">
        <f>IF('Calendario Perpetuo'!C25=0/1/1900," ",'Calendario Perpetuo'!C25)</f>
        <v xml:space="preserve"> </v>
      </c>
      <c r="D66" s="98" t="str">
        <f>IF('Calendario Perpetuo'!D25=0/1/1900," ",'Calendario Perpetuo'!D25)</f>
        <v xml:space="preserve"> </v>
      </c>
      <c r="E66" s="98" t="str">
        <f>IF('Calendario Perpetuo'!E25=0/1/1900," ",'Calendario Perpetuo'!E25)</f>
        <v xml:space="preserve"> </v>
      </c>
      <c r="F66" s="98" t="str">
        <f>IF('Calendario Perpetuo'!F25=0/1/1900," ",'Calendario Perpetuo'!F25)</f>
        <v xml:space="preserve"> </v>
      </c>
      <c r="G66" s="98">
        <f>IF('Calendario Perpetuo'!G25=0/1/1900," ",'Calendario Perpetuo'!G25)</f>
        <v>42917</v>
      </c>
      <c r="H66" s="99">
        <f>IF('Calendario Perpetuo'!H25=0/1/1900," ",'Calendario Perpetuo'!H25)</f>
        <v>42918</v>
      </c>
      <c r="I66" s="125"/>
      <c r="J66" s="101">
        <f>IF(J61=0,IF(H60&lt;&gt;" ",J60+1,J60),J61)</f>
        <v>27</v>
      </c>
      <c r="K66" s="179"/>
      <c r="L66" s="223" t="s">
        <v>781</v>
      </c>
      <c r="M66" s="184">
        <v>3</v>
      </c>
      <c r="N66" s="191">
        <f>IF(U64=28,IF(P64=7,N64+1,N64),IF(P65=7,N65+1,N65))</f>
        <v>10</v>
      </c>
      <c r="O66" s="151">
        <f>IF(U64=28,O64+1,O65+1)</f>
        <v>42795</v>
      </c>
      <c r="P66" s="150">
        <f>IF(U64=28,IF(P64&lt;7,P64+1,1),IF(P65&lt;7,P65+1,1))</f>
        <v>3</v>
      </c>
      <c r="Q66" s="150">
        <f>IF(U64=28,Q64+1,Q65+1)</f>
        <v>60</v>
      </c>
      <c r="R66" s="150" t="str">
        <f t="shared" ref="R66:R71" si="10">IF(P66=1,"LUNES",IF(P66=2,"MARTES",IF(P66=3,"MIERCOLES",IF(P66=4,"JUEVES",IF(P66=5,"VIERNES",IF(P66=6,"SABADO",IF(P66=7,"DOMINGO",0)))))))</f>
        <v>MIERCOLES</v>
      </c>
      <c r="S66" s="150" t="str">
        <f t="shared" ref="S66:S71" si="11">IF(P66=6,"FS",IF(P66=7,"FS","LB"))</f>
        <v>LB</v>
      </c>
      <c r="T66" s="162" t="s">
        <v>862</v>
      </c>
      <c r="U66" s="112"/>
      <c r="V66" s="112"/>
      <c r="W66" s="114"/>
      <c r="X66" s="126"/>
      <c r="Y66" s="168" t="s">
        <v>784</v>
      </c>
      <c r="Z66" s="169">
        <f>COUNTIFS(B56:H61,"&gt;0")</f>
        <v>30</v>
      </c>
      <c r="AA66" s="112"/>
      <c r="AB66" s="112"/>
      <c r="AC66" s="112"/>
      <c r="AD66" s="112"/>
      <c r="AE66" s="114"/>
      <c r="AF66" s="126"/>
      <c r="AG66" s="127"/>
    </row>
    <row r="67" spans="1:33" ht="15" x14ac:dyDescent="0.2">
      <c r="A67" s="92"/>
      <c r="B67" s="97">
        <f>IF('Calendario Perpetuo'!B26=0/1/1900," ",'Calendario Perpetuo'!B26)</f>
        <v>42919</v>
      </c>
      <c r="C67" s="98">
        <f>IF('Calendario Perpetuo'!C26=0/1/1900," ",'Calendario Perpetuo'!C26)</f>
        <v>42920</v>
      </c>
      <c r="D67" s="98">
        <f>IF('Calendario Perpetuo'!D26=0/1/1900," ",'Calendario Perpetuo'!D26)</f>
        <v>42921</v>
      </c>
      <c r="E67" s="98">
        <f>IF('Calendario Perpetuo'!E26=0/1/1900," ",'Calendario Perpetuo'!E26)</f>
        <v>42922</v>
      </c>
      <c r="F67" s="98">
        <f>IF('Calendario Perpetuo'!F26=0/1/1900," ",'Calendario Perpetuo'!F26)</f>
        <v>42923</v>
      </c>
      <c r="G67" s="98">
        <f>IF('Calendario Perpetuo'!G26=0/1/1900," ",'Calendario Perpetuo'!G26)</f>
        <v>42924</v>
      </c>
      <c r="H67" s="99">
        <f>IF('Calendario Perpetuo'!H26=0/1/1900," ",'Calendario Perpetuo'!H26)</f>
        <v>42925</v>
      </c>
      <c r="I67" s="125"/>
      <c r="J67" s="101">
        <f>J66+1</f>
        <v>28</v>
      </c>
      <c r="K67" s="179"/>
      <c r="L67" s="224"/>
      <c r="M67" s="185">
        <v>3</v>
      </c>
      <c r="N67" s="188">
        <f>IF(P66=7,N66+1,N66)</f>
        <v>10</v>
      </c>
      <c r="O67" s="103">
        <f t="shared" ref="O67:O72" si="12">O66+1</f>
        <v>42796</v>
      </c>
      <c r="P67" s="102">
        <f t="shared" ref="P67:P72" si="13">IF(P66&lt;7,P66+1,1)</f>
        <v>4</v>
      </c>
      <c r="Q67" s="102">
        <f>Q66+1</f>
        <v>61</v>
      </c>
      <c r="R67" s="102" t="str">
        <f t="shared" si="10"/>
        <v>JUEVES</v>
      </c>
      <c r="S67" s="102" t="str">
        <f t="shared" si="11"/>
        <v>LB</v>
      </c>
      <c r="T67" s="157" t="s">
        <v>862</v>
      </c>
      <c r="U67" s="112"/>
      <c r="V67" s="112"/>
      <c r="W67" s="114"/>
      <c r="X67" s="126"/>
      <c r="Y67" s="168" t="s">
        <v>785</v>
      </c>
      <c r="Z67" s="169">
        <f>COUNTIFS(B66:H71,"&gt;0")</f>
        <v>31</v>
      </c>
      <c r="AA67" s="112"/>
      <c r="AB67" s="112"/>
      <c r="AC67" s="112"/>
      <c r="AD67" s="112"/>
      <c r="AE67" s="114"/>
      <c r="AF67" s="126"/>
      <c r="AG67" s="127"/>
    </row>
    <row r="68" spans="1:33" ht="15" x14ac:dyDescent="0.2">
      <c r="A68" s="92"/>
      <c r="B68" s="97">
        <f>IF('Calendario Perpetuo'!B27=0/1/1900," ",'Calendario Perpetuo'!B27)</f>
        <v>42926</v>
      </c>
      <c r="C68" s="98">
        <f>IF('Calendario Perpetuo'!C27=0/1/1900," ",'Calendario Perpetuo'!C27)</f>
        <v>42927</v>
      </c>
      <c r="D68" s="98">
        <f>IF('Calendario Perpetuo'!D27=0/1/1900," ",'Calendario Perpetuo'!D27)</f>
        <v>42928</v>
      </c>
      <c r="E68" s="98">
        <f>IF('Calendario Perpetuo'!E27=0/1/1900," ",'Calendario Perpetuo'!E27)</f>
        <v>42929</v>
      </c>
      <c r="F68" s="98">
        <f>IF('Calendario Perpetuo'!F27=0/1/1900," ",'Calendario Perpetuo'!F27)</f>
        <v>42930</v>
      </c>
      <c r="G68" s="98">
        <f>IF('Calendario Perpetuo'!G27=0/1/1900," ",'Calendario Perpetuo'!G27)</f>
        <v>42931</v>
      </c>
      <c r="H68" s="99">
        <f>IF('Calendario Perpetuo'!H27=0/1/1900," ",'Calendario Perpetuo'!H27)</f>
        <v>42932</v>
      </c>
      <c r="I68" s="125"/>
      <c r="J68" s="101">
        <f>J67+1</f>
        <v>29</v>
      </c>
      <c r="K68" s="179"/>
      <c r="L68" s="224"/>
      <c r="M68" s="185">
        <v>3</v>
      </c>
      <c r="N68" s="188">
        <f>IF(P67=7,N67+1,N67)</f>
        <v>10</v>
      </c>
      <c r="O68" s="103">
        <f t="shared" si="12"/>
        <v>42797</v>
      </c>
      <c r="P68" s="102">
        <f t="shared" si="13"/>
        <v>5</v>
      </c>
      <c r="Q68" s="102">
        <f t="shared" ref="Q68:Q131" si="14">Q67+1</f>
        <v>62</v>
      </c>
      <c r="R68" s="102" t="str">
        <f t="shared" si="10"/>
        <v>VIERNES</v>
      </c>
      <c r="S68" s="102" t="str">
        <f t="shared" si="11"/>
        <v>LB</v>
      </c>
      <c r="T68" s="157" t="s">
        <v>862</v>
      </c>
      <c r="U68" s="112"/>
      <c r="V68" s="112"/>
      <c r="W68" s="114"/>
      <c r="X68" s="126"/>
      <c r="Y68" s="168" t="s">
        <v>846</v>
      </c>
      <c r="Z68" s="169">
        <f>COUNTIFS(B76:H81,"&gt;0")</f>
        <v>31</v>
      </c>
      <c r="AA68" s="112"/>
      <c r="AB68" s="112"/>
      <c r="AC68" s="112"/>
      <c r="AD68" s="112"/>
      <c r="AE68" s="114"/>
      <c r="AF68" s="126"/>
      <c r="AG68" s="127"/>
    </row>
    <row r="69" spans="1:33" ht="15" x14ac:dyDescent="0.2">
      <c r="A69" s="92"/>
      <c r="B69" s="97">
        <f>IF('Calendario Perpetuo'!B28=0/1/1900," ",'Calendario Perpetuo'!B28)</f>
        <v>42933</v>
      </c>
      <c r="C69" s="98">
        <f>IF('Calendario Perpetuo'!C28=0/1/1900," ",'Calendario Perpetuo'!C28)</f>
        <v>42934</v>
      </c>
      <c r="D69" s="98">
        <f>IF('Calendario Perpetuo'!D28=0/1/1900," ",'Calendario Perpetuo'!D28)</f>
        <v>42935</v>
      </c>
      <c r="E69" s="98">
        <f>IF('Calendario Perpetuo'!E28=0/1/1900," ",'Calendario Perpetuo'!E28)</f>
        <v>42936</v>
      </c>
      <c r="F69" s="98">
        <f>IF('Calendario Perpetuo'!F28=0/1/1900," ",'Calendario Perpetuo'!F28)</f>
        <v>42937</v>
      </c>
      <c r="G69" s="98">
        <f>IF('Calendario Perpetuo'!G28=0/1/1900," ",'Calendario Perpetuo'!G28)</f>
        <v>42938</v>
      </c>
      <c r="H69" s="99">
        <f>IF('Calendario Perpetuo'!H28=0/1/1900," ",'Calendario Perpetuo'!H28)</f>
        <v>42939</v>
      </c>
      <c r="I69" s="125"/>
      <c r="J69" s="101">
        <f t="shared" ref="J69:J70" si="15">J68+1</f>
        <v>30</v>
      </c>
      <c r="K69" s="179"/>
      <c r="L69" s="224"/>
      <c r="M69" s="185">
        <v>3</v>
      </c>
      <c r="N69" s="188">
        <f>IF(P68=7,N68+1,N68)</f>
        <v>10</v>
      </c>
      <c r="O69" s="103">
        <f t="shared" si="12"/>
        <v>42798</v>
      </c>
      <c r="P69" s="102">
        <f t="shared" si="13"/>
        <v>6</v>
      </c>
      <c r="Q69" s="102">
        <f t="shared" si="14"/>
        <v>63</v>
      </c>
      <c r="R69" s="102" t="str">
        <f t="shared" si="10"/>
        <v>SABADO</v>
      </c>
      <c r="S69" s="102" t="str">
        <f t="shared" si="11"/>
        <v>FS</v>
      </c>
      <c r="T69" s="157" t="s">
        <v>861</v>
      </c>
      <c r="U69" s="112"/>
      <c r="V69" s="112"/>
      <c r="W69" s="114"/>
      <c r="X69" s="126"/>
      <c r="Y69" s="168" t="s">
        <v>847</v>
      </c>
      <c r="Z69" s="169">
        <f>COUNTIFS(B86:H91,"&gt;0")</f>
        <v>30</v>
      </c>
      <c r="AA69" s="112"/>
      <c r="AB69" s="112"/>
      <c r="AC69" s="112"/>
      <c r="AD69" s="112"/>
      <c r="AE69" s="114"/>
      <c r="AF69" s="126"/>
      <c r="AG69" s="127"/>
    </row>
    <row r="70" spans="1:33" ht="15" x14ac:dyDescent="0.2">
      <c r="A70" s="92"/>
      <c r="B70" s="97">
        <f>IF('Calendario Perpetuo'!B29=0/1/1900," ",'Calendario Perpetuo'!B29)</f>
        <v>42940</v>
      </c>
      <c r="C70" s="98">
        <f>IF('Calendario Perpetuo'!C29=0/1/1900," ",'Calendario Perpetuo'!C29)</f>
        <v>42941</v>
      </c>
      <c r="D70" s="98">
        <f>IF('Calendario Perpetuo'!D29=0/1/1900," ",'Calendario Perpetuo'!D29)</f>
        <v>42942</v>
      </c>
      <c r="E70" s="98">
        <f>IF('Calendario Perpetuo'!E29=0/1/1900," ",'Calendario Perpetuo'!E29)</f>
        <v>42943</v>
      </c>
      <c r="F70" s="98">
        <f>IF('Calendario Perpetuo'!F29=0/1/1900," ",'Calendario Perpetuo'!F29)</f>
        <v>42944</v>
      </c>
      <c r="G70" s="98">
        <f>IF('Calendario Perpetuo'!G29=0/1/1900," ",'Calendario Perpetuo'!G29)</f>
        <v>42945</v>
      </c>
      <c r="H70" s="99">
        <f>IF('Calendario Perpetuo'!H29=0/1/1900," ",'Calendario Perpetuo'!H29)</f>
        <v>42946</v>
      </c>
      <c r="I70" s="125"/>
      <c r="J70" s="101">
        <f t="shared" si="15"/>
        <v>31</v>
      </c>
      <c r="K70" s="179"/>
      <c r="L70" s="224"/>
      <c r="M70" s="185">
        <v>3</v>
      </c>
      <c r="N70" s="188">
        <f>IF(P69=7,N69+1,N69)</f>
        <v>10</v>
      </c>
      <c r="O70" s="103">
        <f t="shared" si="12"/>
        <v>42799</v>
      </c>
      <c r="P70" s="102">
        <f t="shared" si="13"/>
        <v>7</v>
      </c>
      <c r="Q70" s="102">
        <f t="shared" si="14"/>
        <v>64</v>
      </c>
      <c r="R70" s="102" t="str">
        <f t="shared" si="10"/>
        <v>DOMINGO</v>
      </c>
      <c r="S70" s="102" t="str">
        <f t="shared" si="11"/>
        <v>FS</v>
      </c>
      <c r="T70" s="157" t="s">
        <v>861</v>
      </c>
      <c r="U70" s="112"/>
      <c r="V70" s="112"/>
      <c r="W70" s="114"/>
      <c r="X70" s="126"/>
      <c r="Y70" s="168" t="s">
        <v>848</v>
      </c>
      <c r="Z70" s="169">
        <f>COUNTIFS(B96:H101,"&gt;0")</f>
        <v>31</v>
      </c>
      <c r="AA70" s="112"/>
      <c r="AB70" s="112"/>
      <c r="AC70" s="112"/>
      <c r="AD70" s="112"/>
      <c r="AE70" s="114"/>
      <c r="AF70" s="126"/>
      <c r="AG70" s="127"/>
    </row>
    <row r="71" spans="1:33" ht="15.75" thickBot="1" x14ac:dyDescent="0.25">
      <c r="A71" s="92"/>
      <c r="B71" s="104">
        <f>IF('Calendario Perpetuo'!B30=0/1/1900," ",'Calendario Perpetuo'!B30)</f>
        <v>42947</v>
      </c>
      <c r="C71" s="105" t="str">
        <f>IF('Calendario Perpetuo'!C30=0/1/1900," ",'Calendario Perpetuo'!C30)</f>
        <v xml:space="preserve"> </v>
      </c>
      <c r="D71" s="105" t="str">
        <f>IF('Calendario Perpetuo'!D30=0/1/1900," ",'Calendario Perpetuo'!D30)</f>
        <v xml:space="preserve"> </v>
      </c>
      <c r="E71" s="105" t="str">
        <f>IF('Calendario Perpetuo'!E30=0/1/1900," ",'Calendario Perpetuo'!E30)</f>
        <v xml:space="preserve"> </v>
      </c>
      <c r="F71" s="105" t="str">
        <f>IF('Calendario Perpetuo'!F30=0/1/1900," ",'Calendario Perpetuo'!F30)</f>
        <v xml:space="preserve"> </v>
      </c>
      <c r="G71" s="105" t="str">
        <f>IF('Calendario Perpetuo'!G30=0/1/1900," ",'Calendario Perpetuo'!G30)</f>
        <v xml:space="preserve"> </v>
      </c>
      <c r="H71" s="121" t="str">
        <f>IF('Calendario Perpetuo'!H30=0/1/1900," ",'Calendario Perpetuo'!H30)</f>
        <v xml:space="preserve"> </v>
      </c>
      <c r="I71" s="125"/>
      <c r="J71" s="101">
        <f>IF(B71=" ",0,J70+1)</f>
        <v>32</v>
      </c>
      <c r="K71" s="179"/>
      <c r="L71" s="224"/>
      <c r="M71" s="185">
        <v>3</v>
      </c>
      <c r="N71" s="188">
        <f>IF(P70=7,N70+1,N70)</f>
        <v>11</v>
      </c>
      <c r="O71" s="103">
        <f t="shared" si="12"/>
        <v>42800</v>
      </c>
      <c r="P71" s="102">
        <f t="shared" si="13"/>
        <v>1</v>
      </c>
      <c r="Q71" s="102">
        <f t="shared" si="14"/>
        <v>65</v>
      </c>
      <c r="R71" s="102" t="str">
        <f t="shared" si="10"/>
        <v>LUNES</v>
      </c>
      <c r="S71" s="102" t="str">
        <f t="shared" si="11"/>
        <v>LB</v>
      </c>
      <c r="T71" s="157" t="s">
        <v>862</v>
      </c>
      <c r="U71" s="112"/>
      <c r="V71" s="112"/>
      <c r="W71" s="114"/>
      <c r="X71" s="126"/>
      <c r="Y71" s="168" t="s">
        <v>849</v>
      </c>
      <c r="Z71" s="169">
        <f>COUNTIFS(B106:H111,"&gt;0")</f>
        <v>30</v>
      </c>
      <c r="AA71" s="112"/>
      <c r="AB71" s="112"/>
      <c r="AC71" s="112"/>
      <c r="AD71" s="112"/>
      <c r="AE71" s="114"/>
      <c r="AF71" s="126"/>
      <c r="AG71" s="127"/>
    </row>
    <row r="72" spans="1:33" ht="15.75" thickBot="1" x14ac:dyDescent="0.25">
      <c r="A72" s="92"/>
      <c r="B72" s="122" t="s">
        <v>844</v>
      </c>
      <c r="C72" s="123">
        <f>MIN(B66:H66)</f>
        <v>42917</v>
      </c>
      <c r="D72" s="112"/>
      <c r="E72" s="302" t="s">
        <v>842</v>
      </c>
      <c r="F72" s="303"/>
      <c r="G72" s="109" t="str">
        <f>TEXT(C72,"dddd")</f>
        <v>sábado</v>
      </c>
      <c r="H72" s="110">
        <f>IF(G72="lunes",1,IF(G72="martes",2,IF(G72="miércoles",3,IF(G72="jueves",4,IF(G72="viernes",5,IF(G72="sábado",6,IF(G72="domingo",7,"fallo")))))))</f>
        <v>6</v>
      </c>
      <c r="I72" s="125"/>
      <c r="J72" s="115"/>
      <c r="K72" s="115"/>
      <c r="L72" s="224"/>
      <c r="M72" s="185">
        <v>3</v>
      </c>
      <c r="N72" s="188">
        <f t="shared" ref="N72:N135" si="16">IF(P71=7,N71+1,N71)</f>
        <v>11</v>
      </c>
      <c r="O72" s="103">
        <f t="shared" si="12"/>
        <v>42801</v>
      </c>
      <c r="P72" s="102">
        <f t="shared" si="13"/>
        <v>2</v>
      </c>
      <c r="Q72" s="102">
        <f t="shared" si="14"/>
        <v>66</v>
      </c>
      <c r="R72" s="102" t="str">
        <f t="shared" ref="R72:R135" si="17">IF(P72=1,"LUNES",IF(P72=2,"MARTES",IF(P72=3,"MIERCOLES",IF(P72=4,"JUEVES",IF(P72=5,"VIERNES",IF(P72=6,"SABADO",IF(P72=7,"DOMINGO",0)))))))</f>
        <v>MARTES</v>
      </c>
      <c r="S72" s="102" t="str">
        <f t="shared" ref="S72:S135" si="18">IF(P72=6,"FS",IF(P72=7,"FS","LB"))</f>
        <v>LB</v>
      </c>
      <c r="T72" s="157" t="s">
        <v>862</v>
      </c>
      <c r="U72" s="112"/>
      <c r="V72" s="112"/>
      <c r="W72" s="114"/>
      <c r="X72" s="126"/>
      <c r="Y72" s="170" t="s">
        <v>850</v>
      </c>
      <c r="Z72" s="171">
        <f>COUNTIFS(B116:H121,"&gt;0")</f>
        <v>31</v>
      </c>
      <c r="AA72" s="112"/>
      <c r="AB72" s="112"/>
      <c r="AC72" s="112"/>
      <c r="AD72" s="112"/>
      <c r="AE72" s="114"/>
      <c r="AF72" s="126"/>
      <c r="AG72" s="127"/>
    </row>
    <row r="73" spans="1:33" ht="15.75" thickBot="1" x14ac:dyDescent="0.25">
      <c r="A73" s="92"/>
      <c r="B73" s="112"/>
      <c r="C73" s="112"/>
      <c r="D73" s="112"/>
      <c r="E73" s="112"/>
      <c r="F73" s="112"/>
      <c r="G73" s="112"/>
      <c r="H73" s="112"/>
      <c r="I73" s="125"/>
      <c r="J73" s="115"/>
      <c r="K73" s="115"/>
      <c r="L73" s="224"/>
      <c r="M73" s="185">
        <v>3</v>
      </c>
      <c r="N73" s="188">
        <f t="shared" si="16"/>
        <v>11</v>
      </c>
      <c r="O73" s="103">
        <f t="shared" ref="O73:O136" si="19">O72+1</f>
        <v>42802</v>
      </c>
      <c r="P73" s="102">
        <f t="shared" ref="P73:P136" si="20">IF(P72&lt;7,P72+1,1)</f>
        <v>3</v>
      </c>
      <c r="Q73" s="102">
        <f t="shared" si="14"/>
        <v>67</v>
      </c>
      <c r="R73" s="102" t="str">
        <f t="shared" si="17"/>
        <v>MIERCOLES</v>
      </c>
      <c r="S73" s="102" t="str">
        <f t="shared" si="18"/>
        <v>LB</v>
      </c>
      <c r="T73" s="157" t="s">
        <v>862</v>
      </c>
      <c r="U73" s="112"/>
      <c r="V73" s="112"/>
      <c r="W73" s="114"/>
      <c r="X73" s="126"/>
      <c r="Y73" s="112"/>
      <c r="Z73" s="165">
        <f>SUM(Z61:Z72)</f>
        <v>365</v>
      </c>
      <c r="AA73" s="112"/>
      <c r="AB73" s="112"/>
      <c r="AC73" s="112"/>
      <c r="AD73" s="112"/>
      <c r="AE73" s="114"/>
      <c r="AF73" s="126"/>
      <c r="AG73" s="127"/>
    </row>
    <row r="74" spans="1:33" ht="18" x14ac:dyDescent="0.2">
      <c r="A74" s="92"/>
      <c r="B74" s="310" t="s">
        <v>846</v>
      </c>
      <c r="C74" s="311"/>
      <c r="D74" s="311"/>
      <c r="E74" s="311"/>
      <c r="F74" s="311"/>
      <c r="G74" s="311"/>
      <c r="H74" s="312"/>
      <c r="I74" s="125"/>
      <c r="J74" s="115"/>
      <c r="K74" s="115"/>
      <c r="L74" s="224"/>
      <c r="M74" s="185">
        <v>3</v>
      </c>
      <c r="N74" s="188">
        <f t="shared" si="16"/>
        <v>11</v>
      </c>
      <c r="O74" s="103">
        <f t="shared" si="19"/>
        <v>42803</v>
      </c>
      <c r="P74" s="102">
        <f t="shared" si="20"/>
        <v>4</v>
      </c>
      <c r="Q74" s="102">
        <f t="shared" si="14"/>
        <v>68</v>
      </c>
      <c r="R74" s="102" t="str">
        <f t="shared" si="17"/>
        <v>JUEVES</v>
      </c>
      <c r="S74" s="102" t="str">
        <f t="shared" si="18"/>
        <v>LB</v>
      </c>
      <c r="T74" s="157" t="s">
        <v>862</v>
      </c>
      <c r="U74" s="112"/>
      <c r="V74" s="112"/>
      <c r="W74" s="114"/>
      <c r="X74" s="126"/>
      <c r="Y74" s="112"/>
      <c r="Z74" s="112"/>
      <c r="AA74" s="112"/>
      <c r="AB74" s="112"/>
      <c r="AC74" s="112"/>
      <c r="AD74" s="112"/>
      <c r="AE74" s="114"/>
      <c r="AF74" s="126"/>
      <c r="AG74" s="127"/>
    </row>
    <row r="75" spans="1:33" ht="15" x14ac:dyDescent="0.2">
      <c r="A75" s="124"/>
      <c r="B75" s="94" t="s">
        <v>787</v>
      </c>
      <c r="C75" s="95" t="s">
        <v>761</v>
      </c>
      <c r="D75" s="95" t="s">
        <v>761</v>
      </c>
      <c r="E75" s="95" t="s">
        <v>788</v>
      </c>
      <c r="F75" s="95" t="s">
        <v>789</v>
      </c>
      <c r="G75" s="95" t="s">
        <v>763</v>
      </c>
      <c r="H75" s="96" t="s">
        <v>786</v>
      </c>
      <c r="I75" s="125"/>
      <c r="J75" s="115"/>
      <c r="K75" s="115"/>
      <c r="L75" s="224"/>
      <c r="M75" s="185">
        <v>3</v>
      </c>
      <c r="N75" s="188">
        <f t="shared" si="16"/>
        <v>11</v>
      </c>
      <c r="O75" s="103">
        <f t="shared" si="19"/>
        <v>42804</v>
      </c>
      <c r="P75" s="102">
        <f t="shared" si="20"/>
        <v>5</v>
      </c>
      <c r="Q75" s="102">
        <f t="shared" si="14"/>
        <v>69</v>
      </c>
      <c r="R75" s="102" t="str">
        <f t="shared" si="17"/>
        <v>VIERNES</v>
      </c>
      <c r="S75" s="102" t="str">
        <f t="shared" si="18"/>
        <v>LB</v>
      </c>
      <c r="T75" s="157" t="s">
        <v>862</v>
      </c>
      <c r="U75" s="112"/>
      <c r="V75" s="112"/>
      <c r="W75" s="114"/>
      <c r="X75" s="126"/>
      <c r="Y75" s="112"/>
      <c r="Z75" s="112"/>
      <c r="AA75" s="112"/>
      <c r="AB75" s="112"/>
      <c r="AC75" s="112"/>
      <c r="AD75" s="112"/>
      <c r="AE75" s="114"/>
      <c r="AF75" s="126"/>
      <c r="AG75" s="127"/>
    </row>
    <row r="76" spans="1:33" ht="15" x14ac:dyDescent="0.2">
      <c r="A76" s="92"/>
      <c r="B76" s="97" t="str">
        <f>IF('Calendario Perpetuo'!J25=0/1/1900," ",'Calendario Perpetuo'!J25)</f>
        <v xml:space="preserve"> </v>
      </c>
      <c r="C76" s="98">
        <f>IF('Calendario Perpetuo'!K25=0/1/1900," ",'Calendario Perpetuo'!K25)</f>
        <v>42948</v>
      </c>
      <c r="D76" s="98">
        <f>IF('Calendario Perpetuo'!L25=0/1/1900," ",'Calendario Perpetuo'!L25)</f>
        <v>42949</v>
      </c>
      <c r="E76" s="98">
        <f>IF('Calendario Perpetuo'!M25=0/1/1900," ",'Calendario Perpetuo'!M25)</f>
        <v>42950</v>
      </c>
      <c r="F76" s="98">
        <f>IF('Calendario Perpetuo'!N25=0/1/1900," ",'Calendario Perpetuo'!N25)</f>
        <v>42951</v>
      </c>
      <c r="G76" s="98">
        <f>IF('Calendario Perpetuo'!O25=0/1/1900," ",'Calendario Perpetuo'!O25)</f>
        <v>42952</v>
      </c>
      <c r="H76" s="99">
        <f>IF('Calendario Perpetuo'!P25=0/1/1900," ",'Calendario Perpetuo'!P25)</f>
        <v>42953</v>
      </c>
      <c r="I76" s="125"/>
      <c r="J76" s="101">
        <f>IF(J71=0,IF(H70&lt;&gt;" ",J70+1,J70),J71)</f>
        <v>32</v>
      </c>
      <c r="K76" s="179"/>
      <c r="L76" s="224"/>
      <c r="M76" s="185">
        <v>3</v>
      </c>
      <c r="N76" s="188">
        <f t="shared" si="16"/>
        <v>11</v>
      </c>
      <c r="O76" s="103">
        <f t="shared" si="19"/>
        <v>42805</v>
      </c>
      <c r="P76" s="102">
        <f t="shared" si="20"/>
        <v>6</v>
      </c>
      <c r="Q76" s="102">
        <f t="shared" si="14"/>
        <v>70</v>
      </c>
      <c r="R76" s="102" t="str">
        <f t="shared" si="17"/>
        <v>SABADO</v>
      </c>
      <c r="S76" s="102" t="str">
        <f t="shared" si="18"/>
        <v>FS</v>
      </c>
      <c r="T76" s="157" t="s">
        <v>861</v>
      </c>
      <c r="U76" s="112"/>
      <c r="V76" s="112"/>
      <c r="W76" s="114"/>
      <c r="X76" s="126"/>
      <c r="Y76" s="112"/>
      <c r="Z76" s="112"/>
      <c r="AA76" s="112"/>
      <c r="AB76" s="112"/>
      <c r="AC76" s="112"/>
      <c r="AD76" s="112"/>
      <c r="AE76" s="114"/>
      <c r="AF76" s="126"/>
      <c r="AG76" s="127"/>
    </row>
    <row r="77" spans="1:33" ht="15" x14ac:dyDescent="0.2">
      <c r="A77" s="92"/>
      <c r="B77" s="97">
        <f>IF('Calendario Perpetuo'!J26=0/1/1900," ",'Calendario Perpetuo'!J26)</f>
        <v>42954</v>
      </c>
      <c r="C77" s="98">
        <f>IF('Calendario Perpetuo'!K26=0/1/1900," ",'Calendario Perpetuo'!K26)</f>
        <v>42955</v>
      </c>
      <c r="D77" s="98">
        <f>IF('Calendario Perpetuo'!L26=0/1/1900," ",'Calendario Perpetuo'!L26)</f>
        <v>42956</v>
      </c>
      <c r="E77" s="98">
        <f>IF('Calendario Perpetuo'!M26=0/1/1900," ",'Calendario Perpetuo'!M26)</f>
        <v>42957</v>
      </c>
      <c r="F77" s="98">
        <f>IF('Calendario Perpetuo'!N26=0/1/1900," ",'Calendario Perpetuo'!N26)</f>
        <v>42958</v>
      </c>
      <c r="G77" s="98">
        <f>IF('Calendario Perpetuo'!O26=0/1/1900," ",'Calendario Perpetuo'!O26)</f>
        <v>42959</v>
      </c>
      <c r="H77" s="99">
        <f>IF('Calendario Perpetuo'!P26=0/1/1900," ",'Calendario Perpetuo'!P26)</f>
        <v>42960</v>
      </c>
      <c r="I77" s="125"/>
      <c r="J77" s="101">
        <f>J76+1</f>
        <v>33</v>
      </c>
      <c r="K77" s="179"/>
      <c r="L77" s="224"/>
      <c r="M77" s="185">
        <v>3</v>
      </c>
      <c r="N77" s="188">
        <f t="shared" si="16"/>
        <v>11</v>
      </c>
      <c r="O77" s="103">
        <f t="shared" si="19"/>
        <v>42806</v>
      </c>
      <c r="P77" s="102">
        <f t="shared" si="20"/>
        <v>7</v>
      </c>
      <c r="Q77" s="102">
        <f t="shared" si="14"/>
        <v>71</v>
      </c>
      <c r="R77" s="102" t="str">
        <f t="shared" si="17"/>
        <v>DOMINGO</v>
      </c>
      <c r="S77" s="102" t="str">
        <f t="shared" si="18"/>
        <v>FS</v>
      </c>
      <c r="T77" s="157" t="s">
        <v>861</v>
      </c>
      <c r="U77" s="112"/>
      <c r="V77" s="112"/>
      <c r="W77" s="114"/>
      <c r="X77" s="126"/>
      <c r="Y77" s="112"/>
      <c r="Z77" s="112"/>
      <c r="AA77" s="112"/>
      <c r="AB77" s="112"/>
      <c r="AC77" s="112"/>
      <c r="AD77" s="112"/>
      <c r="AE77" s="114"/>
      <c r="AF77" s="126"/>
      <c r="AG77" s="127"/>
    </row>
    <row r="78" spans="1:33" ht="15" x14ac:dyDescent="0.2">
      <c r="A78" s="92"/>
      <c r="B78" s="97">
        <f>IF('Calendario Perpetuo'!J27=0/1/1900," ",'Calendario Perpetuo'!J27)</f>
        <v>42961</v>
      </c>
      <c r="C78" s="98">
        <f>IF('Calendario Perpetuo'!K27=0/1/1900," ",'Calendario Perpetuo'!K27)</f>
        <v>42962</v>
      </c>
      <c r="D78" s="98">
        <f>IF('Calendario Perpetuo'!L27=0/1/1900," ",'Calendario Perpetuo'!L27)</f>
        <v>42963</v>
      </c>
      <c r="E78" s="98">
        <f>IF('Calendario Perpetuo'!M27=0/1/1900," ",'Calendario Perpetuo'!M27)</f>
        <v>42964</v>
      </c>
      <c r="F78" s="98">
        <f>IF('Calendario Perpetuo'!N27=0/1/1900," ",'Calendario Perpetuo'!N27)</f>
        <v>42965</v>
      </c>
      <c r="G78" s="98">
        <f>IF('Calendario Perpetuo'!O27=0/1/1900," ",'Calendario Perpetuo'!O27)</f>
        <v>42966</v>
      </c>
      <c r="H78" s="99">
        <f>IF('Calendario Perpetuo'!P27=0/1/1900," ",'Calendario Perpetuo'!P27)</f>
        <v>42967</v>
      </c>
      <c r="I78" s="125"/>
      <c r="J78" s="101">
        <f>J77+1</f>
        <v>34</v>
      </c>
      <c r="K78" s="179"/>
      <c r="L78" s="224"/>
      <c r="M78" s="185">
        <v>3</v>
      </c>
      <c r="N78" s="188">
        <f t="shared" si="16"/>
        <v>12</v>
      </c>
      <c r="O78" s="103">
        <f t="shared" si="19"/>
        <v>42807</v>
      </c>
      <c r="P78" s="102">
        <f t="shared" si="20"/>
        <v>1</v>
      </c>
      <c r="Q78" s="102">
        <f t="shared" si="14"/>
        <v>72</v>
      </c>
      <c r="R78" s="102" t="str">
        <f t="shared" si="17"/>
        <v>LUNES</v>
      </c>
      <c r="S78" s="102" t="str">
        <f t="shared" si="18"/>
        <v>LB</v>
      </c>
      <c r="T78" s="157" t="s">
        <v>862</v>
      </c>
      <c r="U78" s="112"/>
      <c r="V78" s="112"/>
      <c r="W78" s="114"/>
      <c r="X78" s="126"/>
      <c r="Y78" s="112"/>
      <c r="Z78" s="112"/>
      <c r="AA78" s="112"/>
      <c r="AB78" s="112"/>
      <c r="AC78" s="112"/>
      <c r="AD78" s="112"/>
      <c r="AE78" s="114"/>
      <c r="AF78" s="126"/>
      <c r="AG78" s="127"/>
    </row>
    <row r="79" spans="1:33" ht="15" x14ac:dyDescent="0.2">
      <c r="A79" s="92"/>
      <c r="B79" s="97">
        <f>IF('Calendario Perpetuo'!J28=0/1/1900," ",'Calendario Perpetuo'!J28)</f>
        <v>42968</v>
      </c>
      <c r="C79" s="98">
        <f>IF('Calendario Perpetuo'!K28=0/1/1900," ",'Calendario Perpetuo'!K28)</f>
        <v>42969</v>
      </c>
      <c r="D79" s="98">
        <f>IF('Calendario Perpetuo'!L28=0/1/1900," ",'Calendario Perpetuo'!L28)</f>
        <v>42970</v>
      </c>
      <c r="E79" s="98">
        <f>IF('Calendario Perpetuo'!M28=0/1/1900," ",'Calendario Perpetuo'!M28)</f>
        <v>42971</v>
      </c>
      <c r="F79" s="98">
        <f>IF('Calendario Perpetuo'!N28=0/1/1900," ",'Calendario Perpetuo'!N28)</f>
        <v>42972</v>
      </c>
      <c r="G79" s="98">
        <f>IF('Calendario Perpetuo'!O28=0/1/1900," ",'Calendario Perpetuo'!O28)</f>
        <v>42973</v>
      </c>
      <c r="H79" s="99">
        <f>IF('Calendario Perpetuo'!P28=0/1/1900," ",'Calendario Perpetuo'!P28)</f>
        <v>42974</v>
      </c>
      <c r="I79" s="125"/>
      <c r="J79" s="101">
        <f t="shared" ref="J79:J80" si="21">J78+1</f>
        <v>35</v>
      </c>
      <c r="K79" s="179"/>
      <c r="L79" s="224"/>
      <c r="M79" s="185">
        <v>3</v>
      </c>
      <c r="N79" s="188">
        <f t="shared" si="16"/>
        <v>12</v>
      </c>
      <c r="O79" s="103">
        <f t="shared" si="19"/>
        <v>42808</v>
      </c>
      <c r="P79" s="102">
        <f t="shared" si="20"/>
        <v>2</v>
      </c>
      <c r="Q79" s="102">
        <f t="shared" si="14"/>
        <v>73</v>
      </c>
      <c r="R79" s="102" t="str">
        <f t="shared" si="17"/>
        <v>MARTES</v>
      </c>
      <c r="S79" s="102" t="str">
        <f t="shared" si="18"/>
        <v>LB</v>
      </c>
      <c r="T79" s="157" t="s">
        <v>862</v>
      </c>
      <c r="U79" s="112"/>
      <c r="V79" s="112"/>
      <c r="W79" s="114"/>
      <c r="X79" s="126"/>
      <c r="Y79" s="112"/>
      <c r="Z79" s="112"/>
      <c r="AA79" s="112"/>
      <c r="AB79" s="112"/>
      <c r="AC79" s="112"/>
      <c r="AD79" s="112"/>
      <c r="AE79" s="114"/>
      <c r="AF79" s="126"/>
      <c r="AG79" s="127"/>
    </row>
    <row r="80" spans="1:33" ht="15" x14ac:dyDescent="0.2">
      <c r="A80" s="124"/>
      <c r="B80" s="97">
        <f>IF('Calendario Perpetuo'!J29=0/1/1900," ",'Calendario Perpetuo'!J29)</f>
        <v>42975</v>
      </c>
      <c r="C80" s="98">
        <f>IF('Calendario Perpetuo'!K29=0/1/1900," ",'Calendario Perpetuo'!K29)</f>
        <v>42976</v>
      </c>
      <c r="D80" s="98">
        <f>IF('Calendario Perpetuo'!L29=0/1/1900," ",'Calendario Perpetuo'!L29)</f>
        <v>42977</v>
      </c>
      <c r="E80" s="98">
        <f>IF('Calendario Perpetuo'!M29=0/1/1900," ",'Calendario Perpetuo'!M29)</f>
        <v>42978</v>
      </c>
      <c r="F80" s="98" t="str">
        <f>IF('Calendario Perpetuo'!N29=0/1/1900," ",'Calendario Perpetuo'!N29)</f>
        <v xml:space="preserve"> </v>
      </c>
      <c r="G80" s="98" t="str">
        <f>IF('Calendario Perpetuo'!O29=0/1/1900," ",'Calendario Perpetuo'!O29)</f>
        <v xml:space="preserve"> </v>
      </c>
      <c r="H80" s="99" t="str">
        <f>IF('Calendario Perpetuo'!P29=0/1/1900," ",'Calendario Perpetuo'!P29)</f>
        <v xml:space="preserve"> </v>
      </c>
      <c r="I80" s="125"/>
      <c r="J80" s="101">
        <f t="shared" si="21"/>
        <v>36</v>
      </c>
      <c r="K80" s="179"/>
      <c r="L80" s="224"/>
      <c r="M80" s="185">
        <v>3</v>
      </c>
      <c r="N80" s="188">
        <f t="shared" si="16"/>
        <v>12</v>
      </c>
      <c r="O80" s="103">
        <f t="shared" si="19"/>
        <v>42809</v>
      </c>
      <c r="P80" s="102">
        <f t="shared" si="20"/>
        <v>3</v>
      </c>
      <c r="Q80" s="102">
        <f t="shared" si="14"/>
        <v>74</v>
      </c>
      <c r="R80" s="102" t="str">
        <f t="shared" si="17"/>
        <v>MIERCOLES</v>
      </c>
      <c r="S80" s="102" t="str">
        <f t="shared" si="18"/>
        <v>LB</v>
      </c>
      <c r="T80" s="157" t="s">
        <v>862</v>
      </c>
      <c r="U80" s="112"/>
      <c r="V80" s="112"/>
      <c r="W80" s="114"/>
      <c r="X80" s="126"/>
      <c r="Y80" s="112"/>
      <c r="Z80" s="112"/>
      <c r="AA80" s="112"/>
      <c r="AB80" s="112"/>
      <c r="AC80" s="112"/>
      <c r="AD80" s="112"/>
      <c r="AE80" s="114"/>
      <c r="AF80" s="126"/>
      <c r="AG80" s="127"/>
    </row>
    <row r="81" spans="1:33" ht="15.75" thickBot="1" x14ac:dyDescent="0.25">
      <c r="A81" s="92"/>
      <c r="B81" s="104" t="str">
        <f>IF('Calendario Perpetuo'!J30=0/1/1900," ",'Calendario Perpetuo'!J30)</f>
        <v xml:space="preserve"> </v>
      </c>
      <c r="C81" s="105" t="str">
        <f>IF('Calendario Perpetuo'!K30=0/1/1900," ",'Calendario Perpetuo'!K30)</f>
        <v xml:space="preserve"> </v>
      </c>
      <c r="D81" s="105" t="str">
        <f>IF('Calendario Perpetuo'!L30=0/1/1900," ",'Calendario Perpetuo'!L30)</f>
        <v xml:space="preserve"> </v>
      </c>
      <c r="E81" s="105" t="str">
        <f>IF('Calendario Perpetuo'!M30=0/1/1900," ",'Calendario Perpetuo'!M30)</f>
        <v xml:space="preserve"> </v>
      </c>
      <c r="F81" s="105" t="str">
        <f>IF('Calendario Perpetuo'!N30=0/1/1900," ",'Calendario Perpetuo'!N30)</f>
        <v xml:space="preserve"> </v>
      </c>
      <c r="G81" s="105" t="str">
        <f>IF('Calendario Perpetuo'!O30=0/1/1900," ",'Calendario Perpetuo'!O30)</f>
        <v xml:space="preserve"> </v>
      </c>
      <c r="H81" s="121" t="str">
        <f>IF('Calendario Perpetuo'!P30=0/1/1900," ",'Calendario Perpetuo'!P30)</f>
        <v xml:space="preserve"> </v>
      </c>
      <c r="I81" s="125"/>
      <c r="J81" s="101">
        <f>IF(B81=" ",0,J80+1)</f>
        <v>0</v>
      </c>
      <c r="K81" s="179"/>
      <c r="L81" s="224"/>
      <c r="M81" s="185">
        <v>3</v>
      </c>
      <c r="N81" s="188">
        <f t="shared" si="16"/>
        <v>12</v>
      </c>
      <c r="O81" s="103">
        <f t="shared" si="19"/>
        <v>42810</v>
      </c>
      <c r="P81" s="102">
        <f t="shared" si="20"/>
        <v>4</v>
      </c>
      <c r="Q81" s="102">
        <f t="shared" si="14"/>
        <v>75</v>
      </c>
      <c r="R81" s="102" t="str">
        <f t="shared" si="17"/>
        <v>JUEVES</v>
      </c>
      <c r="S81" s="102" t="str">
        <f t="shared" si="18"/>
        <v>LB</v>
      </c>
      <c r="T81" s="157" t="s">
        <v>862</v>
      </c>
      <c r="U81" s="112"/>
      <c r="V81" s="112"/>
      <c r="W81" s="114"/>
      <c r="X81" s="126"/>
      <c r="Y81" s="112"/>
      <c r="Z81" s="112"/>
      <c r="AA81" s="112"/>
      <c r="AB81" s="112"/>
      <c r="AC81" s="112"/>
      <c r="AD81" s="112"/>
      <c r="AE81" s="114"/>
      <c r="AF81" s="126"/>
      <c r="AG81" s="127"/>
    </row>
    <row r="82" spans="1:33" ht="15.75" thickBot="1" x14ac:dyDescent="0.25">
      <c r="A82" s="92"/>
      <c r="B82" s="122" t="s">
        <v>844</v>
      </c>
      <c r="C82" s="123">
        <f>MIN(B76:H76)</f>
        <v>42948</v>
      </c>
      <c r="D82" s="112"/>
      <c r="E82" s="302" t="s">
        <v>842</v>
      </c>
      <c r="F82" s="303"/>
      <c r="G82" s="109" t="str">
        <f>TEXT(C82,"dddd")</f>
        <v>martes</v>
      </c>
      <c r="H82" s="110">
        <f>IF(G82="lunes",1,IF(G82="martes",2,IF(G82="miércoles",3,IF(G82="jueves",4,IF(G82="viernes",5,IF(G82="sábado",6,IF(G82="domingo",7,"fallo")))))))</f>
        <v>2</v>
      </c>
      <c r="I82" s="125"/>
      <c r="J82" s="115"/>
      <c r="K82" s="115"/>
      <c r="L82" s="224"/>
      <c r="M82" s="185">
        <v>3</v>
      </c>
      <c r="N82" s="188">
        <f t="shared" si="16"/>
        <v>12</v>
      </c>
      <c r="O82" s="103">
        <f t="shared" si="19"/>
        <v>42811</v>
      </c>
      <c r="P82" s="102">
        <f t="shared" si="20"/>
        <v>5</v>
      </c>
      <c r="Q82" s="102">
        <f t="shared" si="14"/>
        <v>76</v>
      </c>
      <c r="R82" s="102" t="str">
        <f t="shared" si="17"/>
        <v>VIERNES</v>
      </c>
      <c r="S82" s="102" t="str">
        <f t="shared" si="18"/>
        <v>LB</v>
      </c>
      <c r="T82" s="157" t="s">
        <v>862</v>
      </c>
      <c r="U82" s="112"/>
      <c r="V82" s="112"/>
      <c r="W82" s="114"/>
      <c r="X82" s="126"/>
      <c r="Y82" s="112"/>
      <c r="Z82" s="112"/>
      <c r="AA82" s="112"/>
      <c r="AB82" s="112"/>
      <c r="AC82" s="112"/>
      <c r="AD82" s="112"/>
      <c r="AE82" s="114"/>
      <c r="AF82" s="126"/>
      <c r="AG82" s="127"/>
    </row>
    <row r="83" spans="1:33" ht="15.75" thickBot="1" x14ac:dyDescent="0.25">
      <c r="A83" s="92"/>
      <c r="B83" s="112"/>
      <c r="C83" s="112"/>
      <c r="D83" s="112"/>
      <c r="E83" s="112"/>
      <c r="F83" s="112"/>
      <c r="G83" s="112"/>
      <c r="H83" s="112"/>
      <c r="I83" s="125"/>
      <c r="J83" s="115"/>
      <c r="K83" s="115"/>
      <c r="L83" s="224"/>
      <c r="M83" s="185">
        <v>3</v>
      </c>
      <c r="N83" s="188">
        <f t="shared" si="16"/>
        <v>12</v>
      </c>
      <c r="O83" s="103">
        <f t="shared" si="19"/>
        <v>42812</v>
      </c>
      <c r="P83" s="102">
        <f t="shared" si="20"/>
        <v>6</v>
      </c>
      <c r="Q83" s="102">
        <f t="shared" si="14"/>
        <v>77</v>
      </c>
      <c r="R83" s="102" t="str">
        <f t="shared" si="17"/>
        <v>SABADO</v>
      </c>
      <c r="S83" s="102" t="str">
        <f t="shared" si="18"/>
        <v>FS</v>
      </c>
      <c r="T83" s="157" t="s">
        <v>861</v>
      </c>
      <c r="U83" s="112"/>
      <c r="V83" s="112"/>
      <c r="W83" s="114"/>
      <c r="X83" s="126"/>
      <c r="Y83" s="112"/>
      <c r="Z83" s="112"/>
      <c r="AA83" s="112"/>
      <c r="AB83" s="112"/>
      <c r="AC83" s="112"/>
      <c r="AD83" s="112"/>
      <c r="AE83" s="114"/>
      <c r="AF83" s="126"/>
      <c r="AG83" s="127"/>
    </row>
    <row r="84" spans="1:33" ht="18" x14ac:dyDescent="0.2">
      <c r="A84" s="92"/>
      <c r="B84" s="310" t="s">
        <v>847</v>
      </c>
      <c r="C84" s="311"/>
      <c r="D84" s="311"/>
      <c r="E84" s="311"/>
      <c r="F84" s="311"/>
      <c r="G84" s="311"/>
      <c r="H84" s="312"/>
      <c r="I84" s="125"/>
      <c r="J84" s="115"/>
      <c r="K84" s="115"/>
      <c r="L84" s="224"/>
      <c r="M84" s="185">
        <v>3</v>
      </c>
      <c r="N84" s="188">
        <f t="shared" si="16"/>
        <v>12</v>
      </c>
      <c r="O84" s="103">
        <f t="shared" si="19"/>
        <v>42813</v>
      </c>
      <c r="P84" s="102">
        <f t="shared" si="20"/>
        <v>7</v>
      </c>
      <c r="Q84" s="102">
        <f t="shared" si="14"/>
        <v>78</v>
      </c>
      <c r="R84" s="102" t="str">
        <f t="shared" si="17"/>
        <v>DOMINGO</v>
      </c>
      <c r="S84" s="102" t="str">
        <f t="shared" si="18"/>
        <v>FS</v>
      </c>
      <c r="T84" s="157" t="s">
        <v>861</v>
      </c>
      <c r="U84" s="112"/>
      <c r="V84" s="112"/>
      <c r="W84" s="114"/>
      <c r="X84" s="126"/>
      <c r="Y84" s="112"/>
      <c r="Z84" s="112"/>
      <c r="AA84" s="112"/>
      <c r="AB84" s="112"/>
      <c r="AC84" s="112"/>
      <c r="AD84" s="112"/>
      <c r="AE84" s="114"/>
      <c r="AF84" s="126"/>
      <c r="AG84" s="127"/>
    </row>
    <row r="85" spans="1:33" ht="14.25" x14ac:dyDescent="0.2">
      <c r="A85" s="92"/>
      <c r="B85" s="94" t="s">
        <v>787</v>
      </c>
      <c r="C85" s="95" t="s">
        <v>761</v>
      </c>
      <c r="D85" s="95" t="s">
        <v>761</v>
      </c>
      <c r="E85" s="95" t="s">
        <v>788</v>
      </c>
      <c r="F85" s="95" t="s">
        <v>789</v>
      </c>
      <c r="G85" s="95" t="s">
        <v>763</v>
      </c>
      <c r="H85" s="96" t="s">
        <v>786</v>
      </c>
      <c r="I85" s="91"/>
      <c r="J85" s="128"/>
      <c r="K85" s="128"/>
      <c r="L85" s="224"/>
      <c r="M85" s="185">
        <v>3</v>
      </c>
      <c r="N85" s="188">
        <f t="shared" si="16"/>
        <v>13</v>
      </c>
      <c r="O85" s="103">
        <f t="shared" si="19"/>
        <v>42814</v>
      </c>
      <c r="P85" s="102">
        <f t="shared" si="20"/>
        <v>1</v>
      </c>
      <c r="Q85" s="102">
        <f t="shared" si="14"/>
        <v>79</v>
      </c>
      <c r="R85" s="102" t="str">
        <f t="shared" si="17"/>
        <v>LUNES</v>
      </c>
      <c r="S85" s="102" t="str">
        <f t="shared" si="18"/>
        <v>LB</v>
      </c>
      <c r="T85" s="157" t="s">
        <v>862</v>
      </c>
      <c r="U85" s="91"/>
      <c r="V85" s="91"/>
      <c r="W85" s="91"/>
      <c r="X85" s="91"/>
      <c r="Y85" s="91"/>
      <c r="Z85" s="91"/>
      <c r="AA85" s="91"/>
      <c r="AB85" s="91"/>
      <c r="AC85" s="91"/>
      <c r="AD85" s="91"/>
      <c r="AE85" s="91"/>
      <c r="AF85" s="91"/>
    </row>
    <row r="86" spans="1:33" ht="14.25" x14ac:dyDescent="0.2">
      <c r="A86" s="92"/>
      <c r="B86" s="116" t="str">
        <f>IF('Calendario Perpetuo'!R25=0/1/1900," ",'Calendario Perpetuo'!R25)</f>
        <v xml:space="preserve"> </v>
      </c>
      <c r="C86" s="117" t="str">
        <f>IF('Calendario Perpetuo'!S25=0/1/1900," ",'Calendario Perpetuo'!S25)</f>
        <v xml:space="preserve"> </v>
      </c>
      <c r="D86" s="117" t="str">
        <f>IF('Calendario Perpetuo'!T25=0/1/1900," ",'Calendario Perpetuo'!T25)</f>
        <v xml:space="preserve"> </v>
      </c>
      <c r="E86" s="117" t="str">
        <f>IF('Calendario Perpetuo'!U25=0/1/1900," ",'Calendario Perpetuo'!U25)</f>
        <v xml:space="preserve"> </v>
      </c>
      <c r="F86" s="117">
        <f>IF('Calendario Perpetuo'!V25=0/1/1900," ",'Calendario Perpetuo'!V25)</f>
        <v>42979</v>
      </c>
      <c r="G86" s="117">
        <f>IF('Calendario Perpetuo'!W25=0/1/1900," ",'Calendario Perpetuo'!W25)</f>
        <v>42980</v>
      </c>
      <c r="H86" s="118">
        <f>IF('Calendario Perpetuo'!X25=0/1/1900," ",'Calendario Perpetuo'!X25)</f>
        <v>42981</v>
      </c>
      <c r="I86" s="91"/>
      <c r="J86" s="101">
        <f>IF(J81=0,IF(H80&lt;&gt;" ",J80+1,J80),J81)</f>
        <v>36</v>
      </c>
      <c r="K86" s="179"/>
      <c r="L86" s="224"/>
      <c r="M86" s="185">
        <v>3</v>
      </c>
      <c r="N86" s="188">
        <f t="shared" si="16"/>
        <v>13</v>
      </c>
      <c r="O86" s="103">
        <f t="shared" si="19"/>
        <v>42815</v>
      </c>
      <c r="P86" s="102">
        <f t="shared" si="20"/>
        <v>2</v>
      </c>
      <c r="Q86" s="102">
        <f t="shared" si="14"/>
        <v>80</v>
      </c>
      <c r="R86" s="102" t="str">
        <f t="shared" si="17"/>
        <v>MARTES</v>
      </c>
      <c r="S86" s="102" t="str">
        <f t="shared" si="18"/>
        <v>LB</v>
      </c>
      <c r="T86" s="157" t="s">
        <v>862</v>
      </c>
      <c r="X86" s="91"/>
      <c r="AF86" s="91"/>
    </row>
    <row r="87" spans="1:33" ht="14.25" x14ac:dyDescent="0.2">
      <c r="A87" s="92"/>
      <c r="B87" s="116">
        <f>IF('Calendario Perpetuo'!R26=0/1/1900," ",'Calendario Perpetuo'!R26)</f>
        <v>42982</v>
      </c>
      <c r="C87" s="117">
        <f>IF('Calendario Perpetuo'!S26=0/1/1900," ",'Calendario Perpetuo'!S26)</f>
        <v>42983</v>
      </c>
      <c r="D87" s="117">
        <f>IF('Calendario Perpetuo'!T26=0/1/1900," ",'Calendario Perpetuo'!T26)</f>
        <v>42984</v>
      </c>
      <c r="E87" s="117">
        <f>IF('Calendario Perpetuo'!U26=0/1/1900," ",'Calendario Perpetuo'!U26)</f>
        <v>42985</v>
      </c>
      <c r="F87" s="117">
        <f>IF('Calendario Perpetuo'!V26=0/1/1900," ",'Calendario Perpetuo'!V26)</f>
        <v>42986</v>
      </c>
      <c r="G87" s="117">
        <f>IF('Calendario Perpetuo'!W26=0/1/1900," ",'Calendario Perpetuo'!W26)</f>
        <v>42987</v>
      </c>
      <c r="H87" s="118">
        <f>IF('Calendario Perpetuo'!X26=0/1/1900," ",'Calendario Perpetuo'!X26)</f>
        <v>42988</v>
      </c>
      <c r="I87" s="91"/>
      <c r="J87" s="101">
        <f>J86+1</f>
        <v>37</v>
      </c>
      <c r="K87" s="179"/>
      <c r="L87" s="224"/>
      <c r="M87" s="185">
        <v>3</v>
      </c>
      <c r="N87" s="188">
        <f t="shared" si="16"/>
        <v>13</v>
      </c>
      <c r="O87" s="103">
        <f t="shared" si="19"/>
        <v>42816</v>
      </c>
      <c r="P87" s="102">
        <f t="shared" si="20"/>
        <v>3</v>
      </c>
      <c r="Q87" s="102">
        <f t="shared" si="14"/>
        <v>81</v>
      </c>
      <c r="R87" s="102" t="str">
        <f t="shared" si="17"/>
        <v>MIERCOLES</v>
      </c>
      <c r="S87" s="102" t="str">
        <f t="shared" si="18"/>
        <v>LB</v>
      </c>
      <c r="T87" s="157" t="s">
        <v>862</v>
      </c>
      <c r="X87" s="91"/>
      <c r="AF87" s="91"/>
    </row>
    <row r="88" spans="1:33" ht="14.25" x14ac:dyDescent="0.2">
      <c r="A88" s="92"/>
      <c r="B88" s="116">
        <f>IF('Calendario Perpetuo'!R27=0/1/1900," ",'Calendario Perpetuo'!R27)</f>
        <v>42989</v>
      </c>
      <c r="C88" s="117">
        <f>IF('Calendario Perpetuo'!S27=0/1/1900," ",'Calendario Perpetuo'!S27)</f>
        <v>42990</v>
      </c>
      <c r="D88" s="117">
        <f>IF('Calendario Perpetuo'!T27=0/1/1900," ",'Calendario Perpetuo'!T27)</f>
        <v>42991</v>
      </c>
      <c r="E88" s="117">
        <f>IF('Calendario Perpetuo'!U27=0/1/1900," ",'Calendario Perpetuo'!U27)</f>
        <v>42992</v>
      </c>
      <c r="F88" s="117">
        <f>IF('Calendario Perpetuo'!V27=0/1/1900," ",'Calendario Perpetuo'!V27)</f>
        <v>42993</v>
      </c>
      <c r="G88" s="117">
        <f>IF('Calendario Perpetuo'!W27=0/1/1900," ",'Calendario Perpetuo'!W27)</f>
        <v>42994</v>
      </c>
      <c r="H88" s="118">
        <f>IF('Calendario Perpetuo'!X27=0/1/1900," ",'Calendario Perpetuo'!X27)</f>
        <v>42995</v>
      </c>
      <c r="I88" s="100"/>
      <c r="J88" s="101">
        <f>J87+1</f>
        <v>38</v>
      </c>
      <c r="K88" s="179"/>
      <c r="L88" s="224"/>
      <c r="M88" s="185">
        <v>3</v>
      </c>
      <c r="N88" s="188">
        <f t="shared" si="16"/>
        <v>13</v>
      </c>
      <c r="O88" s="103">
        <f t="shared" si="19"/>
        <v>42817</v>
      </c>
      <c r="P88" s="102">
        <f t="shared" si="20"/>
        <v>4</v>
      </c>
      <c r="Q88" s="102">
        <f t="shared" si="14"/>
        <v>82</v>
      </c>
      <c r="R88" s="102" t="str">
        <f t="shared" si="17"/>
        <v>JUEVES</v>
      </c>
      <c r="S88" s="102" t="str">
        <f t="shared" si="18"/>
        <v>LB</v>
      </c>
      <c r="T88" s="157" t="s">
        <v>862</v>
      </c>
      <c r="X88" s="100"/>
      <c r="AF88" s="100"/>
    </row>
    <row r="89" spans="1:33" ht="14.25" x14ac:dyDescent="0.2">
      <c r="A89" s="92"/>
      <c r="B89" s="116">
        <f>IF('Calendario Perpetuo'!R28=0/1/1900," ",'Calendario Perpetuo'!R28)</f>
        <v>42996</v>
      </c>
      <c r="C89" s="117">
        <f>IF('Calendario Perpetuo'!S28=0/1/1900," ",'Calendario Perpetuo'!S28)</f>
        <v>42997</v>
      </c>
      <c r="D89" s="117">
        <f>IF('Calendario Perpetuo'!T28=0/1/1900," ",'Calendario Perpetuo'!T28)</f>
        <v>42998</v>
      </c>
      <c r="E89" s="117">
        <f>IF('Calendario Perpetuo'!U28=0/1/1900," ",'Calendario Perpetuo'!U28)</f>
        <v>42999</v>
      </c>
      <c r="F89" s="117">
        <f>IF('Calendario Perpetuo'!V28=0/1/1900," ",'Calendario Perpetuo'!V28)</f>
        <v>43000</v>
      </c>
      <c r="G89" s="117">
        <f>IF('Calendario Perpetuo'!W28=0/1/1900," ",'Calendario Perpetuo'!W28)</f>
        <v>43001</v>
      </c>
      <c r="H89" s="118">
        <f>IF('Calendario Perpetuo'!X28=0/1/1900," ",'Calendario Perpetuo'!X28)</f>
        <v>43002</v>
      </c>
      <c r="I89" s="100"/>
      <c r="J89" s="101">
        <f t="shared" ref="J89:J90" si="22">J88+1</f>
        <v>39</v>
      </c>
      <c r="K89" s="179"/>
      <c r="L89" s="224"/>
      <c r="M89" s="185">
        <v>3</v>
      </c>
      <c r="N89" s="188">
        <f t="shared" si="16"/>
        <v>13</v>
      </c>
      <c r="O89" s="103">
        <f t="shared" si="19"/>
        <v>42818</v>
      </c>
      <c r="P89" s="102">
        <f t="shared" si="20"/>
        <v>5</v>
      </c>
      <c r="Q89" s="102">
        <f t="shared" si="14"/>
        <v>83</v>
      </c>
      <c r="R89" s="102" t="str">
        <f t="shared" si="17"/>
        <v>VIERNES</v>
      </c>
      <c r="S89" s="102" t="str">
        <f t="shared" si="18"/>
        <v>LB</v>
      </c>
      <c r="T89" s="157" t="s">
        <v>862</v>
      </c>
      <c r="X89" s="100"/>
      <c r="AF89" s="100"/>
    </row>
    <row r="90" spans="1:33" ht="14.25" x14ac:dyDescent="0.2">
      <c r="A90" s="92"/>
      <c r="B90" s="116">
        <f>IF('Calendario Perpetuo'!R29=0/1/1900," ",'Calendario Perpetuo'!R29)</f>
        <v>43003</v>
      </c>
      <c r="C90" s="117">
        <f>IF('Calendario Perpetuo'!S29=0/1/1900," ",'Calendario Perpetuo'!S29)</f>
        <v>43004</v>
      </c>
      <c r="D90" s="117">
        <f>IF('Calendario Perpetuo'!T29=0/1/1900," ",'Calendario Perpetuo'!T29)</f>
        <v>43005</v>
      </c>
      <c r="E90" s="117">
        <f>IF('Calendario Perpetuo'!U29=0/1/1900," ",'Calendario Perpetuo'!U29)</f>
        <v>43006</v>
      </c>
      <c r="F90" s="117">
        <f>IF('Calendario Perpetuo'!V29=0/1/1900," ",'Calendario Perpetuo'!V29)</f>
        <v>43007</v>
      </c>
      <c r="G90" s="117">
        <f>IF('Calendario Perpetuo'!W29=0/1/1900," ",'Calendario Perpetuo'!W29)</f>
        <v>43008</v>
      </c>
      <c r="H90" s="118" t="str">
        <f>IF('Calendario Perpetuo'!X29=0/1/1900," ",'Calendario Perpetuo'!X29)</f>
        <v xml:space="preserve"> </v>
      </c>
      <c r="I90" s="100"/>
      <c r="J90" s="101">
        <f t="shared" si="22"/>
        <v>40</v>
      </c>
      <c r="K90" s="179"/>
      <c r="L90" s="224"/>
      <c r="M90" s="185">
        <v>3</v>
      </c>
      <c r="N90" s="188">
        <f t="shared" si="16"/>
        <v>13</v>
      </c>
      <c r="O90" s="103">
        <f t="shared" si="19"/>
        <v>42819</v>
      </c>
      <c r="P90" s="102">
        <f t="shared" si="20"/>
        <v>6</v>
      </c>
      <c r="Q90" s="102">
        <f t="shared" si="14"/>
        <v>84</v>
      </c>
      <c r="R90" s="102" t="str">
        <f t="shared" si="17"/>
        <v>SABADO</v>
      </c>
      <c r="S90" s="102" t="str">
        <f t="shared" si="18"/>
        <v>FS</v>
      </c>
      <c r="T90" s="157" t="s">
        <v>861</v>
      </c>
      <c r="X90" s="100"/>
      <c r="AF90" s="100"/>
    </row>
    <row r="91" spans="1:33" ht="15" thickBot="1" x14ac:dyDescent="0.25">
      <c r="A91" s="92"/>
      <c r="B91" s="104" t="str">
        <f>IF('Calendario Perpetuo'!R30=0/1/1900," ",'Calendario Perpetuo'!R30)</f>
        <v xml:space="preserve"> </v>
      </c>
      <c r="C91" s="105" t="str">
        <f>IF('Calendario Perpetuo'!S30=0/1/1900," ",'Calendario Perpetuo'!S30)</f>
        <v xml:space="preserve"> </v>
      </c>
      <c r="D91" s="105" t="str">
        <f>IF('Calendario Perpetuo'!T30=0/1/1900," ",'Calendario Perpetuo'!T30)</f>
        <v xml:space="preserve"> </v>
      </c>
      <c r="E91" s="105" t="str">
        <f>IF('Calendario Perpetuo'!U30=0/1/1900," ",'Calendario Perpetuo'!U30)</f>
        <v xml:space="preserve"> </v>
      </c>
      <c r="F91" s="105" t="str">
        <f>IF('Calendario Perpetuo'!V30=0/1/1900," ",'Calendario Perpetuo'!V30)</f>
        <v xml:space="preserve"> </v>
      </c>
      <c r="G91" s="105" t="str">
        <f>IF('Calendario Perpetuo'!W30=0/1/1900," ",'Calendario Perpetuo'!W30)</f>
        <v xml:space="preserve"> </v>
      </c>
      <c r="H91" s="121" t="str">
        <f>IF('Calendario Perpetuo'!X30=0/1/1900," ",'Calendario Perpetuo'!X30)</f>
        <v xml:space="preserve"> </v>
      </c>
      <c r="I91" s="100"/>
      <c r="J91" s="101">
        <f>IF(B91=" ",0,J90+1)</f>
        <v>0</v>
      </c>
      <c r="K91" s="179"/>
      <c r="L91" s="224"/>
      <c r="M91" s="185">
        <v>3</v>
      </c>
      <c r="N91" s="188">
        <f t="shared" si="16"/>
        <v>13</v>
      </c>
      <c r="O91" s="103">
        <f t="shared" si="19"/>
        <v>42820</v>
      </c>
      <c r="P91" s="102">
        <f t="shared" si="20"/>
        <v>7</v>
      </c>
      <c r="Q91" s="102">
        <f t="shared" si="14"/>
        <v>85</v>
      </c>
      <c r="R91" s="102" t="str">
        <f t="shared" si="17"/>
        <v>DOMINGO</v>
      </c>
      <c r="S91" s="102" t="str">
        <f t="shared" si="18"/>
        <v>FS</v>
      </c>
      <c r="T91" s="157" t="s">
        <v>861</v>
      </c>
      <c r="X91" s="100"/>
      <c r="AF91" s="100"/>
    </row>
    <row r="92" spans="1:33" ht="15" thickBot="1" x14ac:dyDescent="0.25">
      <c r="A92" s="92"/>
      <c r="B92" s="122" t="s">
        <v>844</v>
      </c>
      <c r="C92" s="123">
        <f>MIN(B86:H86)</f>
        <v>42979</v>
      </c>
      <c r="D92" s="112"/>
      <c r="E92" s="302" t="s">
        <v>842</v>
      </c>
      <c r="F92" s="303"/>
      <c r="G92" s="109" t="str">
        <f>TEXT(C92,"dddd")</f>
        <v>viernes</v>
      </c>
      <c r="H92" s="110">
        <f>IF(G92="lunes",1,IF(G92="martes",2,IF(G92="miércoles",3,IF(G92="jueves",4,IF(G92="viernes",5,IF(G92="sábado",6,IF(G92="domingo",7,"fallo")))))))</f>
        <v>5</v>
      </c>
      <c r="I92" s="100"/>
      <c r="J92" s="111"/>
      <c r="K92" s="111"/>
      <c r="L92" s="224"/>
      <c r="M92" s="185">
        <v>3</v>
      </c>
      <c r="N92" s="188">
        <f t="shared" si="16"/>
        <v>14</v>
      </c>
      <c r="O92" s="103">
        <f t="shared" si="19"/>
        <v>42821</v>
      </c>
      <c r="P92" s="102">
        <f t="shared" si="20"/>
        <v>1</v>
      </c>
      <c r="Q92" s="102">
        <f t="shared" si="14"/>
        <v>86</v>
      </c>
      <c r="R92" s="102" t="str">
        <f t="shared" si="17"/>
        <v>LUNES</v>
      </c>
      <c r="S92" s="102" t="str">
        <f t="shared" si="18"/>
        <v>LB</v>
      </c>
      <c r="T92" s="157" t="s">
        <v>862</v>
      </c>
      <c r="X92" s="100"/>
      <c r="AF92" s="100"/>
    </row>
    <row r="93" spans="1:33" ht="15" thickBot="1" x14ac:dyDescent="0.25">
      <c r="A93" s="92"/>
      <c r="I93" s="100"/>
      <c r="J93" s="111"/>
      <c r="K93" s="111"/>
      <c r="L93" s="224"/>
      <c r="M93" s="185">
        <v>3</v>
      </c>
      <c r="N93" s="188">
        <f t="shared" si="16"/>
        <v>14</v>
      </c>
      <c r="O93" s="103">
        <f t="shared" si="19"/>
        <v>42822</v>
      </c>
      <c r="P93" s="102">
        <f t="shared" si="20"/>
        <v>2</v>
      </c>
      <c r="Q93" s="102">
        <f t="shared" si="14"/>
        <v>87</v>
      </c>
      <c r="R93" s="102" t="str">
        <f t="shared" si="17"/>
        <v>MARTES</v>
      </c>
      <c r="S93" s="102" t="str">
        <f t="shared" si="18"/>
        <v>LB</v>
      </c>
      <c r="T93" s="157" t="s">
        <v>862</v>
      </c>
      <c r="X93" s="100"/>
      <c r="AF93" s="100"/>
    </row>
    <row r="94" spans="1:33" ht="18" x14ac:dyDescent="0.2">
      <c r="A94" s="92"/>
      <c r="B94" s="316" t="s">
        <v>848</v>
      </c>
      <c r="C94" s="317"/>
      <c r="D94" s="317"/>
      <c r="E94" s="317"/>
      <c r="F94" s="317"/>
      <c r="G94" s="317"/>
      <c r="H94" s="318"/>
      <c r="I94" s="100"/>
      <c r="J94" s="111"/>
      <c r="K94" s="111"/>
      <c r="L94" s="224"/>
      <c r="M94" s="185">
        <v>3</v>
      </c>
      <c r="N94" s="188">
        <f t="shared" si="16"/>
        <v>14</v>
      </c>
      <c r="O94" s="103">
        <f t="shared" si="19"/>
        <v>42823</v>
      </c>
      <c r="P94" s="102">
        <f t="shared" si="20"/>
        <v>3</v>
      </c>
      <c r="Q94" s="102">
        <f t="shared" si="14"/>
        <v>88</v>
      </c>
      <c r="R94" s="102" t="str">
        <f t="shared" si="17"/>
        <v>MIERCOLES</v>
      </c>
      <c r="S94" s="102" t="str">
        <f t="shared" si="18"/>
        <v>LB</v>
      </c>
      <c r="T94" s="157" t="s">
        <v>862</v>
      </c>
      <c r="X94" s="100"/>
      <c r="AF94" s="100"/>
    </row>
    <row r="95" spans="1:33" ht="15.75" x14ac:dyDescent="0.2">
      <c r="A95" s="92"/>
      <c r="B95" s="94" t="s">
        <v>787</v>
      </c>
      <c r="C95" s="95" t="s">
        <v>761</v>
      </c>
      <c r="D95" s="95" t="s">
        <v>761</v>
      </c>
      <c r="E95" s="95" t="s">
        <v>788</v>
      </c>
      <c r="F95" s="95" t="s">
        <v>789</v>
      </c>
      <c r="G95" s="95" t="s">
        <v>763</v>
      </c>
      <c r="H95" s="96" t="s">
        <v>786</v>
      </c>
      <c r="I95" s="125"/>
      <c r="J95" s="129"/>
      <c r="K95" s="129"/>
      <c r="L95" s="224"/>
      <c r="M95" s="185">
        <v>3</v>
      </c>
      <c r="N95" s="188">
        <f t="shared" si="16"/>
        <v>14</v>
      </c>
      <c r="O95" s="103">
        <f t="shared" si="19"/>
        <v>42824</v>
      </c>
      <c r="P95" s="102">
        <f t="shared" si="20"/>
        <v>4</v>
      </c>
      <c r="Q95" s="102">
        <f t="shared" si="14"/>
        <v>89</v>
      </c>
      <c r="R95" s="102" t="str">
        <f t="shared" si="17"/>
        <v>JUEVES</v>
      </c>
      <c r="S95" s="102" t="str">
        <f t="shared" si="18"/>
        <v>LB</v>
      </c>
      <c r="T95" s="157" t="s">
        <v>862</v>
      </c>
      <c r="U95" s="130"/>
      <c r="V95" s="130"/>
      <c r="W95" s="130"/>
      <c r="X95" s="125"/>
      <c r="Y95" s="315"/>
      <c r="Z95" s="315"/>
      <c r="AA95" s="315"/>
      <c r="AB95" s="315"/>
      <c r="AC95" s="315"/>
      <c r="AD95" s="315"/>
      <c r="AE95" s="315"/>
      <c r="AF95" s="125"/>
    </row>
    <row r="96" spans="1:33" ht="15" thickBot="1" x14ac:dyDescent="0.25">
      <c r="A96" s="92"/>
      <c r="B96" s="116" t="str">
        <f>IF('Calendario Perpetuo'!B34=0/1/1900," ",'Calendario Perpetuo'!B34)</f>
        <v xml:space="preserve"> </v>
      </c>
      <c r="C96" s="117" t="str">
        <f>IF('Calendario Perpetuo'!C34=0/1/1900," ",'Calendario Perpetuo'!C34)</f>
        <v xml:space="preserve"> </v>
      </c>
      <c r="D96" s="117" t="str">
        <f>IF('Calendario Perpetuo'!D34=0/1/1900," ",'Calendario Perpetuo'!D34)</f>
        <v xml:space="preserve"> </v>
      </c>
      <c r="E96" s="117" t="str">
        <f>IF('Calendario Perpetuo'!E34=0/1/1900," ",'Calendario Perpetuo'!E34)</f>
        <v xml:space="preserve"> </v>
      </c>
      <c r="F96" s="117" t="str">
        <f>IF('Calendario Perpetuo'!F34=0/1/1900," ",'Calendario Perpetuo'!F34)</f>
        <v xml:space="preserve"> </v>
      </c>
      <c r="G96" s="117" t="str">
        <f>IF('Calendario Perpetuo'!G34=0/1/1900," ",'Calendario Perpetuo'!G34)</f>
        <v xml:space="preserve"> </v>
      </c>
      <c r="H96" s="118">
        <f>IF('Calendario Perpetuo'!H34=0/1/1900," ",'Calendario Perpetuo'!H34)</f>
        <v>43009</v>
      </c>
      <c r="I96" s="91"/>
      <c r="J96" s="101">
        <f>IF(J91=0,IF(H90&lt;&gt;" ",J90+1,J90),J91)</f>
        <v>40</v>
      </c>
      <c r="K96" s="179"/>
      <c r="L96" s="225"/>
      <c r="M96" s="190">
        <v>3</v>
      </c>
      <c r="N96" s="192">
        <f t="shared" si="16"/>
        <v>14</v>
      </c>
      <c r="O96" s="172">
        <f t="shared" si="19"/>
        <v>42825</v>
      </c>
      <c r="P96" s="173">
        <f t="shared" si="20"/>
        <v>5</v>
      </c>
      <c r="Q96" s="173">
        <f t="shared" si="14"/>
        <v>90</v>
      </c>
      <c r="R96" s="173" t="str">
        <f t="shared" si="17"/>
        <v>VIERNES</v>
      </c>
      <c r="S96" s="173" t="str">
        <f t="shared" si="18"/>
        <v>LB</v>
      </c>
      <c r="T96" s="174" t="s">
        <v>862</v>
      </c>
      <c r="X96" s="91"/>
      <c r="AF96" s="91"/>
    </row>
    <row r="97" spans="1:32" s="91" customFormat="1" ht="14.25" x14ac:dyDescent="0.2">
      <c r="A97" s="92"/>
      <c r="B97" s="116">
        <f>IF('Calendario Perpetuo'!B35=0/1/1900," ",'Calendario Perpetuo'!B35)</f>
        <v>43010</v>
      </c>
      <c r="C97" s="117">
        <f>IF('Calendario Perpetuo'!C35=0/1/1900," ",'Calendario Perpetuo'!C35)</f>
        <v>43011</v>
      </c>
      <c r="D97" s="117">
        <f>IF('Calendario Perpetuo'!D35=0/1/1900," ",'Calendario Perpetuo'!D35)</f>
        <v>43012</v>
      </c>
      <c r="E97" s="117">
        <f>IF('Calendario Perpetuo'!E35=0/1/1900," ",'Calendario Perpetuo'!E35)</f>
        <v>43013</v>
      </c>
      <c r="F97" s="117">
        <f>IF('Calendario Perpetuo'!F35=0/1/1900," ",'Calendario Perpetuo'!F35)</f>
        <v>43014</v>
      </c>
      <c r="G97" s="117">
        <f>IF('Calendario Perpetuo'!G35=0/1/1900," ",'Calendario Perpetuo'!G35)</f>
        <v>43015</v>
      </c>
      <c r="H97" s="118">
        <f>IF('Calendario Perpetuo'!H35=0/1/1900," ",'Calendario Perpetuo'!H35)</f>
        <v>43016</v>
      </c>
      <c r="J97" s="101">
        <f>J96+1</f>
        <v>41</v>
      </c>
      <c r="K97" s="179"/>
      <c r="L97" s="223" t="s">
        <v>782</v>
      </c>
      <c r="M97" s="184">
        <v>4</v>
      </c>
      <c r="N97" s="187">
        <f t="shared" si="16"/>
        <v>14</v>
      </c>
      <c r="O97" s="153">
        <f t="shared" si="19"/>
        <v>42826</v>
      </c>
      <c r="P97" s="154">
        <f t="shared" si="20"/>
        <v>6</v>
      </c>
      <c r="Q97" s="154">
        <f t="shared" si="14"/>
        <v>91</v>
      </c>
      <c r="R97" s="154" t="str">
        <f t="shared" si="17"/>
        <v>SABADO</v>
      </c>
      <c r="S97" s="154" t="str">
        <f t="shared" si="18"/>
        <v>FS</v>
      </c>
      <c r="T97" s="155" t="s">
        <v>861</v>
      </c>
      <c r="U97" s="93"/>
      <c r="V97" s="93"/>
      <c r="W97" s="93"/>
      <c r="Y97" s="93"/>
      <c r="Z97" s="93"/>
      <c r="AA97" s="93"/>
      <c r="AB97" s="93"/>
      <c r="AC97" s="93"/>
      <c r="AD97" s="93"/>
      <c r="AE97" s="93"/>
    </row>
    <row r="98" spans="1:32" s="91" customFormat="1" ht="14.25" x14ac:dyDescent="0.2">
      <c r="A98" s="92"/>
      <c r="B98" s="116">
        <f>IF('Calendario Perpetuo'!B36=0/1/1900," ",'Calendario Perpetuo'!B36)</f>
        <v>43017</v>
      </c>
      <c r="C98" s="117">
        <f>IF('Calendario Perpetuo'!C36=0/1/1900," ",'Calendario Perpetuo'!C36)</f>
        <v>43018</v>
      </c>
      <c r="D98" s="117">
        <f>IF('Calendario Perpetuo'!D36=0/1/1900," ",'Calendario Perpetuo'!D36)</f>
        <v>43019</v>
      </c>
      <c r="E98" s="117">
        <f>IF('Calendario Perpetuo'!E36=0/1/1900," ",'Calendario Perpetuo'!E36)</f>
        <v>43020</v>
      </c>
      <c r="F98" s="117">
        <f>IF('Calendario Perpetuo'!F36=0/1/1900," ",'Calendario Perpetuo'!F36)</f>
        <v>43021</v>
      </c>
      <c r="G98" s="117">
        <f>IF('Calendario Perpetuo'!G36=0/1/1900," ",'Calendario Perpetuo'!G36)</f>
        <v>43022</v>
      </c>
      <c r="H98" s="118">
        <f>IF('Calendario Perpetuo'!H36=0/1/1900," ",'Calendario Perpetuo'!H36)</f>
        <v>43023</v>
      </c>
      <c r="I98" s="100"/>
      <c r="J98" s="101">
        <f>J97+1</f>
        <v>42</v>
      </c>
      <c r="K98" s="179"/>
      <c r="L98" s="224"/>
      <c r="M98" s="185">
        <v>4</v>
      </c>
      <c r="N98" s="188">
        <f t="shared" si="16"/>
        <v>14</v>
      </c>
      <c r="O98" s="103">
        <f t="shared" si="19"/>
        <v>42827</v>
      </c>
      <c r="P98" s="102">
        <f t="shared" si="20"/>
        <v>7</v>
      </c>
      <c r="Q98" s="102">
        <f t="shared" si="14"/>
        <v>92</v>
      </c>
      <c r="R98" s="102" t="str">
        <f t="shared" si="17"/>
        <v>DOMINGO</v>
      </c>
      <c r="S98" s="102" t="str">
        <f t="shared" si="18"/>
        <v>FS</v>
      </c>
      <c r="T98" s="157" t="s">
        <v>861</v>
      </c>
      <c r="U98" s="93"/>
      <c r="V98" s="93"/>
      <c r="W98" s="93"/>
      <c r="X98" s="100"/>
      <c r="Y98" s="93"/>
      <c r="Z98" s="93"/>
      <c r="AA98" s="93"/>
      <c r="AB98" s="93"/>
      <c r="AC98" s="93"/>
      <c r="AD98" s="93"/>
      <c r="AE98" s="93"/>
      <c r="AF98" s="100"/>
    </row>
    <row r="99" spans="1:32" s="91" customFormat="1" ht="14.25" x14ac:dyDescent="0.2">
      <c r="A99" s="92"/>
      <c r="B99" s="116">
        <f>IF('Calendario Perpetuo'!B37=0/1/1900," ",'Calendario Perpetuo'!B37)</f>
        <v>43024</v>
      </c>
      <c r="C99" s="117">
        <f>IF('Calendario Perpetuo'!C37=0/1/1900," ",'Calendario Perpetuo'!C37)</f>
        <v>43025</v>
      </c>
      <c r="D99" s="117">
        <f>IF('Calendario Perpetuo'!D37=0/1/1900," ",'Calendario Perpetuo'!D37)</f>
        <v>43026</v>
      </c>
      <c r="E99" s="117">
        <f>IF('Calendario Perpetuo'!E37=0/1/1900," ",'Calendario Perpetuo'!E37)</f>
        <v>43027</v>
      </c>
      <c r="F99" s="117">
        <f>IF('Calendario Perpetuo'!F37=0/1/1900," ",'Calendario Perpetuo'!F37)</f>
        <v>43028</v>
      </c>
      <c r="G99" s="117">
        <f>IF('Calendario Perpetuo'!G37=0/1/1900," ",'Calendario Perpetuo'!G37)</f>
        <v>43029</v>
      </c>
      <c r="H99" s="118">
        <f>IF('Calendario Perpetuo'!H37=0/1/1900," ",'Calendario Perpetuo'!H37)</f>
        <v>43030</v>
      </c>
      <c r="I99" s="100"/>
      <c r="J99" s="101">
        <f t="shared" ref="J99:J100" si="23">J98+1</f>
        <v>43</v>
      </c>
      <c r="K99" s="179"/>
      <c r="L99" s="224"/>
      <c r="M99" s="185">
        <v>4</v>
      </c>
      <c r="N99" s="188">
        <f t="shared" si="16"/>
        <v>15</v>
      </c>
      <c r="O99" s="103">
        <f t="shared" si="19"/>
        <v>42828</v>
      </c>
      <c r="P99" s="102">
        <f t="shared" si="20"/>
        <v>1</v>
      </c>
      <c r="Q99" s="102">
        <f t="shared" si="14"/>
        <v>93</v>
      </c>
      <c r="R99" s="102" t="str">
        <f t="shared" si="17"/>
        <v>LUNES</v>
      </c>
      <c r="S99" s="102" t="str">
        <f t="shared" si="18"/>
        <v>LB</v>
      </c>
      <c r="T99" s="157" t="s">
        <v>862</v>
      </c>
      <c r="U99" s="93"/>
      <c r="V99" s="93"/>
      <c r="W99" s="93"/>
      <c r="X99" s="100"/>
      <c r="Y99" s="93"/>
      <c r="Z99" s="93"/>
      <c r="AA99" s="93"/>
      <c r="AB99" s="93"/>
      <c r="AC99" s="93"/>
      <c r="AD99" s="93"/>
      <c r="AE99" s="93"/>
      <c r="AF99" s="100"/>
    </row>
    <row r="100" spans="1:32" s="91" customFormat="1" ht="14.25" x14ac:dyDescent="0.2">
      <c r="A100" s="92"/>
      <c r="B100" s="116">
        <f>IF('Calendario Perpetuo'!B38=0/1/1900," ",'Calendario Perpetuo'!B38)</f>
        <v>43031</v>
      </c>
      <c r="C100" s="117">
        <f>IF('Calendario Perpetuo'!C38=0/1/1900," ",'Calendario Perpetuo'!C38)</f>
        <v>43032</v>
      </c>
      <c r="D100" s="117">
        <f>IF('Calendario Perpetuo'!D38=0/1/1900," ",'Calendario Perpetuo'!D38)</f>
        <v>43033</v>
      </c>
      <c r="E100" s="117">
        <f>IF('Calendario Perpetuo'!E38=0/1/1900," ",'Calendario Perpetuo'!E38)</f>
        <v>43034</v>
      </c>
      <c r="F100" s="117">
        <f>IF('Calendario Perpetuo'!F38=0/1/1900," ",'Calendario Perpetuo'!F38)</f>
        <v>43035</v>
      </c>
      <c r="G100" s="117">
        <f>IF('Calendario Perpetuo'!G38=0/1/1900," ",'Calendario Perpetuo'!G38)</f>
        <v>43036</v>
      </c>
      <c r="H100" s="118">
        <f>IF('Calendario Perpetuo'!H38=0/1/1900," ",'Calendario Perpetuo'!H38)</f>
        <v>43037</v>
      </c>
      <c r="I100" s="100"/>
      <c r="J100" s="101">
        <f t="shared" si="23"/>
        <v>44</v>
      </c>
      <c r="K100" s="179"/>
      <c r="L100" s="224"/>
      <c r="M100" s="185">
        <v>4</v>
      </c>
      <c r="N100" s="188">
        <f t="shared" si="16"/>
        <v>15</v>
      </c>
      <c r="O100" s="103">
        <f t="shared" si="19"/>
        <v>42829</v>
      </c>
      <c r="P100" s="102">
        <f t="shared" si="20"/>
        <v>2</v>
      </c>
      <c r="Q100" s="102">
        <f t="shared" si="14"/>
        <v>94</v>
      </c>
      <c r="R100" s="102" t="str">
        <f t="shared" si="17"/>
        <v>MARTES</v>
      </c>
      <c r="S100" s="102" t="str">
        <f t="shared" si="18"/>
        <v>LB</v>
      </c>
      <c r="T100" s="157" t="s">
        <v>862</v>
      </c>
      <c r="U100" s="93"/>
      <c r="V100" s="93"/>
      <c r="W100" s="93"/>
      <c r="X100" s="100"/>
      <c r="Y100" s="93"/>
      <c r="Z100" s="93"/>
      <c r="AA100" s="93"/>
      <c r="AB100" s="93"/>
      <c r="AC100" s="93"/>
      <c r="AD100" s="93"/>
      <c r="AE100" s="93"/>
      <c r="AF100" s="100"/>
    </row>
    <row r="101" spans="1:32" s="91" customFormat="1" ht="15" thickBot="1" x14ac:dyDescent="0.25">
      <c r="A101" s="92"/>
      <c r="B101" s="104">
        <f>IF('Calendario Perpetuo'!B39=0/1/1900," ",'Calendario Perpetuo'!B39)</f>
        <v>43038</v>
      </c>
      <c r="C101" s="105">
        <f>IF('Calendario Perpetuo'!C39=0/1/1900," ",'Calendario Perpetuo'!C39)</f>
        <v>43039</v>
      </c>
      <c r="D101" s="105" t="str">
        <f>IF('Calendario Perpetuo'!D39=0/1/1900," ",'Calendario Perpetuo'!D39)</f>
        <v xml:space="preserve"> </v>
      </c>
      <c r="E101" s="105" t="str">
        <f>IF('Calendario Perpetuo'!E39=0/1/1900," ",'Calendario Perpetuo'!E39)</f>
        <v xml:space="preserve"> </v>
      </c>
      <c r="F101" s="105" t="str">
        <f>IF('Calendario Perpetuo'!F39=0/1/1900," ",'Calendario Perpetuo'!F39)</f>
        <v xml:space="preserve"> </v>
      </c>
      <c r="G101" s="105" t="str">
        <f>IF('Calendario Perpetuo'!G39=0/1/1900," ",'Calendario Perpetuo'!G39)</f>
        <v xml:space="preserve"> </v>
      </c>
      <c r="H101" s="121" t="str">
        <f>IF('Calendario Perpetuo'!H39=0/1/1900," ",'Calendario Perpetuo'!H39)</f>
        <v xml:space="preserve"> </v>
      </c>
      <c r="I101" s="100"/>
      <c r="J101" s="101">
        <f>IF(B101=" ",0,J100+1)</f>
        <v>45</v>
      </c>
      <c r="K101" s="179"/>
      <c r="L101" s="224"/>
      <c r="M101" s="185">
        <v>4</v>
      </c>
      <c r="N101" s="188">
        <f t="shared" si="16"/>
        <v>15</v>
      </c>
      <c r="O101" s="103">
        <f t="shared" si="19"/>
        <v>42830</v>
      </c>
      <c r="P101" s="102">
        <f t="shared" si="20"/>
        <v>3</v>
      </c>
      <c r="Q101" s="102">
        <f t="shared" si="14"/>
        <v>95</v>
      </c>
      <c r="R101" s="102" t="str">
        <f t="shared" si="17"/>
        <v>MIERCOLES</v>
      </c>
      <c r="S101" s="102" t="str">
        <f t="shared" si="18"/>
        <v>LB</v>
      </c>
      <c r="T101" s="157" t="s">
        <v>862</v>
      </c>
      <c r="U101" s="93"/>
      <c r="V101" s="93"/>
      <c r="W101" s="93"/>
      <c r="X101" s="100"/>
      <c r="Y101" s="93"/>
      <c r="Z101" s="93"/>
      <c r="AA101" s="93"/>
      <c r="AB101" s="93"/>
      <c r="AC101" s="93"/>
      <c r="AD101" s="93"/>
      <c r="AE101" s="93"/>
      <c r="AF101" s="100"/>
    </row>
    <row r="102" spans="1:32" s="91" customFormat="1" ht="15" thickBot="1" x14ac:dyDescent="0.25">
      <c r="A102" s="92"/>
      <c r="B102" s="106" t="s">
        <v>844</v>
      </c>
      <c r="C102" s="107">
        <f>MIN(B96:H96)</f>
        <v>43009</v>
      </c>
      <c r="D102" s="112"/>
      <c r="E102" s="302" t="s">
        <v>842</v>
      </c>
      <c r="F102" s="303"/>
      <c r="G102" s="109" t="str">
        <f>TEXT(C102,"dddd")</f>
        <v>domingo</v>
      </c>
      <c r="H102" s="110">
        <f>IF(G102="lunes",1,IF(G102="martes",2,IF(G102="miércoles",3,IF(G102="jueves",4,IF(G102="viernes",5,IF(G102="sábado",6,IF(G102="domingo",7,"fallo")))))))</f>
        <v>7</v>
      </c>
      <c r="I102" s="100"/>
      <c r="J102" s="111"/>
      <c r="K102" s="111"/>
      <c r="L102" s="224"/>
      <c r="M102" s="185">
        <v>4</v>
      </c>
      <c r="N102" s="188">
        <f t="shared" si="16"/>
        <v>15</v>
      </c>
      <c r="O102" s="103">
        <f t="shared" si="19"/>
        <v>42831</v>
      </c>
      <c r="P102" s="102">
        <f t="shared" si="20"/>
        <v>4</v>
      </c>
      <c r="Q102" s="102">
        <f t="shared" si="14"/>
        <v>96</v>
      </c>
      <c r="R102" s="102" t="str">
        <f t="shared" si="17"/>
        <v>JUEVES</v>
      </c>
      <c r="S102" s="102" t="str">
        <f t="shared" si="18"/>
        <v>LB</v>
      </c>
      <c r="T102" s="157" t="s">
        <v>862</v>
      </c>
      <c r="U102" s="93"/>
      <c r="V102" s="93"/>
      <c r="W102" s="93"/>
      <c r="X102" s="100"/>
      <c r="Y102" s="93"/>
      <c r="Z102" s="93"/>
      <c r="AA102" s="93"/>
      <c r="AB102" s="93"/>
      <c r="AC102" s="93"/>
      <c r="AD102" s="93"/>
      <c r="AE102" s="93"/>
      <c r="AF102" s="100"/>
    </row>
    <row r="103" spans="1:32" s="91" customFormat="1" ht="15" thickBot="1" x14ac:dyDescent="0.25">
      <c r="A103" s="92"/>
      <c r="B103" s="93"/>
      <c r="C103" s="93"/>
      <c r="D103" s="93"/>
      <c r="E103" s="93"/>
      <c r="F103" s="93"/>
      <c r="G103" s="93"/>
      <c r="H103" s="93"/>
      <c r="I103" s="100"/>
      <c r="J103" s="111"/>
      <c r="K103" s="111"/>
      <c r="L103" s="224"/>
      <c r="M103" s="185">
        <v>4</v>
      </c>
      <c r="N103" s="188">
        <f t="shared" si="16"/>
        <v>15</v>
      </c>
      <c r="O103" s="103">
        <f t="shared" si="19"/>
        <v>42832</v>
      </c>
      <c r="P103" s="102">
        <f t="shared" si="20"/>
        <v>5</v>
      </c>
      <c r="Q103" s="102">
        <f t="shared" si="14"/>
        <v>97</v>
      </c>
      <c r="R103" s="102" t="str">
        <f t="shared" si="17"/>
        <v>VIERNES</v>
      </c>
      <c r="S103" s="102" t="str">
        <f t="shared" si="18"/>
        <v>LB</v>
      </c>
      <c r="T103" s="157" t="s">
        <v>862</v>
      </c>
      <c r="U103" s="93"/>
      <c r="V103" s="93"/>
      <c r="W103" s="93"/>
      <c r="X103" s="100"/>
      <c r="Y103" s="93"/>
      <c r="Z103" s="93"/>
      <c r="AA103" s="93"/>
      <c r="AB103" s="93"/>
      <c r="AC103" s="93"/>
      <c r="AD103" s="93"/>
      <c r="AE103" s="93"/>
      <c r="AF103" s="100"/>
    </row>
    <row r="104" spans="1:32" s="91" customFormat="1" ht="18" x14ac:dyDescent="0.2">
      <c r="A104" s="92"/>
      <c r="B104" s="316" t="s">
        <v>849</v>
      </c>
      <c r="C104" s="317"/>
      <c r="D104" s="317"/>
      <c r="E104" s="317"/>
      <c r="F104" s="317"/>
      <c r="G104" s="317"/>
      <c r="H104" s="318"/>
      <c r="I104" s="100"/>
      <c r="J104" s="111"/>
      <c r="K104" s="111"/>
      <c r="L104" s="224"/>
      <c r="M104" s="185">
        <v>4</v>
      </c>
      <c r="N104" s="188">
        <f t="shared" si="16"/>
        <v>15</v>
      </c>
      <c r="O104" s="103">
        <f t="shared" si="19"/>
        <v>42833</v>
      </c>
      <c r="P104" s="102">
        <f t="shared" si="20"/>
        <v>6</v>
      </c>
      <c r="Q104" s="102">
        <f t="shared" si="14"/>
        <v>98</v>
      </c>
      <c r="R104" s="102" t="str">
        <f t="shared" si="17"/>
        <v>SABADO</v>
      </c>
      <c r="S104" s="102" t="str">
        <f t="shared" si="18"/>
        <v>FS</v>
      </c>
      <c r="T104" s="157" t="s">
        <v>861</v>
      </c>
      <c r="U104" s="93"/>
      <c r="V104" s="93"/>
      <c r="W104" s="93"/>
      <c r="X104" s="100"/>
      <c r="Y104" s="93"/>
      <c r="Z104" s="93"/>
      <c r="AA104" s="93"/>
      <c r="AB104" s="93"/>
      <c r="AC104" s="93"/>
      <c r="AD104" s="93"/>
      <c r="AE104" s="93"/>
      <c r="AF104" s="100"/>
    </row>
    <row r="105" spans="1:32" s="91" customFormat="1" ht="14.25" x14ac:dyDescent="0.2">
      <c r="A105" s="92"/>
      <c r="B105" s="94" t="s">
        <v>787</v>
      </c>
      <c r="C105" s="95" t="s">
        <v>761</v>
      </c>
      <c r="D105" s="95" t="s">
        <v>761</v>
      </c>
      <c r="E105" s="95" t="s">
        <v>788</v>
      </c>
      <c r="F105" s="95" t="s">
        <v>789</v>
      </c>
      <c r="G105" s="95" t="s">
        <v>763</v>
      </c>
      <c r="H105" s="96" t="s">
        <v>786</v>
      </c>
      <c r="J105" s="128"/>
      <c r="K105" s="128"/>
      <c r="L105" s="224"/>
      <c r="M105" s="185">
        <v>4</v>
      </c>
      <c r="N105" s="188">
        <f t="shared" si="16"/>
        <v>15</v>
      </c>
      <c r="O105" s="103">
        <f t="shared" si="19"/>
        <v>42834</v>
      </c>
      <c r="P105" s="102">
        <f t="shared" si="20"/>
        <v>7</v>
      </c>
      <c r="Q105" s="102">
        <f t="shared" si="14"/>
        <v>99</v>
      </c>
      <c r="R105" s="102" t="str">
        <f t="shared" si="17"/>
        <v>DOMINGO</v>
      </c>
      <c r="S105" s="102" t="str">
        <f t="shared" si="18"/>
        <v>FS</v>
      </c>
      <c r="T105" s="157" t="s">
        <v>861</v>
      </c>
    </row>
    <row r="106" spans="1:32" s="91" customFormat="1" ht="14.25" x14ac:dyDescent="0.2">
      <c r="B106" s="116" t="str">
        <f>IF('Calendario Perpetuo'!J34=0/1/1900," ",'Calendario Perpetuo'!J34)</f>
        <v xml:space="preserve"> </v>
      </c>
      <c r="C106" s="117" t="str">
        <f>IF('Calendario Perpetuo'!K34=0/1/1900," ",'Calendario Perpetuo'!K34)</f>
        <v xml:space="preserve"> </v>
      </c>
      <c r="D106" s="117">
        <f>IF('Calendario Perpetuo'!L34=0/1/1900," ",'Calendario Perpetuo'!L34)</f>
        <v>43040</v>
      </c>
      <c r="E106" s="117">
        <f>IF('Calendario Perpetuo'!M34=0/1/1900," ",'Calendario Perpetuo'!M34)</f>
        <v>43041</v>
      </c>
      <c r="F106" s="117">
        <f>IF('Calendario Perpetuo'!N34=0/1/1900," ",'Calendario Perpetuo'!N34)</f>
        <v>43042</v>
      </c>
      <c r="G106" s="117">
        <f>IF('Calendario Perpetuo'!O34=0/1/1900," ",'Calendario Perpetuo'!O34)</f>
        <v>43043</v>
      </c>
      <c r="H106" s="118">
        <f>IF('Calendario Perpetuo'!P34=0/1/1900," ",'Calendario Perpetuo'!P34)</f>
        <v>43044</v>
      </c>
      <c r="J106" s="101">
        <f>IF(J101=0,IF(H100&lt;&gt;" ",J100+1,J100),J101)</f>
        <v>45</v>
      </c>
      <c r="K106" s="179"/>
      <c r="L106" s="224"/>
      <c r="M106" s="185">
        <v>4</v>
      </c>
      <c r="N106" s="188">
        <f t="shared" si="16"/>
        <v>16</v>
      </c>
      <c r="O106" s="103">
        <f t="shared" si="19"/>
        <v>42835</v>
      </c>
      <c r="P106" s="102">
        <f t="shared" si="20"/>
        <v>1</v>
      </c>
      <c r="Q106" s="102">
        <f t="shared" si="14"/>
        <v>100</v>
      </c>
      <c r="R106" s="102" t="str">
        <f t="shared" si="17"/>
        <v>LUNES</v>
      </c>
      <c r="S106" s="102" t="str">
        <f t="shared" si="18"/>
        <v>LB</v>
      </c>
      <c r="T106" s="157" t="s">
        <v>862</v>
      </c>
    </row>
    <row r="107" spans="1:32" s="91" customFormat="1" ht="14.25" x14ac:dyDescent="0.2">
      <c r="A107" s="93"/>
      <c r="B107" s="116">
        <f>IF('Calendario Perpetuo'!J35=0/1/1900," ",'Calendario Perpetuo'!J35)</f>
        <v>43045</v>
      </c>
      <c r="C107" s="117">
        <f>IF('Calendario Perpetuo'!K35=0/1/1900," ",'Calendario Perpetuo'!K35)</f>
        <v>43046</v>
      </c>
      <c r="D107" s="117">
        <f>IF('Calendario Perpetuo'!L35=0/1/1900," ",'Calendario Perpetuo'!L35)</f>
        <v>43047</v>
      </c>
      <c r="E107" s="117">
        <f>IF('Calendario Perpetuo'!M35=0/1/1900," ",'Calendario Perpetuo'!M35)</f>
        <v>43048</v>
      </c>
      <c r="F107" s="117">
        <f>IF('Calendario Perpetuo'!N35=0/1/1900," ",'Calendario Perpetuo'!N35)</f>
        <v>43049</v>
      </c>
      <c r="G107" s="117">
        <f>IF('Calendario Perpetuo'!O35=0/1/1900," ",'Calendario Perpetuo'!O35)</f>
        <v>43050</v>
      </c>
      <c r="H107" s="118">
        <f>IF('Calendario Perpetuo'!P35=0/1/1900," ",'Calendario Perpetuo'!P35)</f>
        <v>43051</v>
      </c>
      <c r="I107" s="93"/>
      <c r="J107" s="101">
        <f>J106+1</f>
        <v>46</v>
      </c>
      <c r="K107" s="179"/>
      <c r="L107" s="224"/>
      <c r="M107" s="185">
        <v>4</v>
      </c>
      <c r="N107" s="188">
        <f t="shared" si="16"/>
        <v>16</v>
      </c>
      <c r="O107" s="103">
        <f t="shared" si="19"/>
        <v>42836</v>
      </c>
      <c r="P107" s="102">
        <f t="shared" si="20"/>
        <v>2</v>
      </c>
      <c r="Q107" s="102">
        <f t="shared" si="14"/>
        <v>101</v>
      </c>
      <c r="R107" s="102" t="str">
        <f t="shared" si="17"/>
        <v>MARTES</v>
      </c>
      <c r="S107" s="102" t="str">
        <f t="shared" si="18"/>
        <v>LB</v>
      </c>
      <c r="T107" s="157" t="s">
        <v>862</v>
      </c>
      <c r="U107" s="93"/>
      <c r="V107" s="93"/>
      <c r="W107" s="93"/>
      <c r="X107" s="93"/>
      <c r="Y107" s="93"/>
      <c r="Z107" s="93"/>
      <c r="AA107" s="93"/>
      <c r="AB107" s="93"/>
      <c r="AC107" s="93"/>
      <c r="AD107" s="93"/>
      <c r="AE107" s="93"/>
      <c r="AF107" s="93"/>
    </row>
    <row r="108" spans="1:32" s="91" customFormat="1" ht="14.25" x14ac:dyDescent="0.2">
      <c r="A108" s="93"/>
      <c r="B108" s="116">
        <f>IF('Calendario Perpetuo'!J36=0/1/1900," ",'Calendario Perpetuo'!J36)</f>
        <v>43052</v>
      </c>
      <c r="C108" s="117">
        <f>IF('Calendario Perpetuo'!K36=0/1/1900," ",'Calendario Perpetuo'!K36)</f>
        <v>43053</v>
      </c>
      <c r="D108" s="117">
        <f>IF('Calendario Perpetuo'!L36=0/1/1900," ",'Calendario Perpetuo'!L36)</f>
        <v>43054</v>
      </c>
      <c r="E108" s="117">
        <f>IF('Calendario Perpetuo'!M36=0/1/1900," ",'Calendario Perpetuo'!M36)</f>
        <v>43055</v>
      </c>
      <c r="F108" s="117">
        <f>IF('Calendario Perpetuo'!N36=0/1/1900," ",'Calendario Perpetuo'!N36)</f>
        <v>43056</v>
      </c>
      <c r="G108" s="117">
        <f>IF('Calendario Perpetuo'!O36=0/1/1900," ",'Calendario Perpetuo'!O36)</f>
        <v>43057</v>
      </c>
      <c r="H108" s="118">
        <f>IF('Calendario Perpetuo'!P36=0/1/1900," ",'Calendario Perpetuo'!P36)</f>
        <v>43058</v>
      </c>
      <c r="I108" s="93"/>
      <c r="J108" s="101">
        <f>J107+1</f>
        <v>47</v>
      </c>
      <c r="K108" s="179"/>
      <c r="L108" s="224"/>
      <c r="M108" s="185">
        <v>4</v>
      </c>
      <c r="N108" s="188">
        <f t="shared" si="16"/>
        <v>16</v>
      </c>
      <c r="O108" s="103">
        <f t="shared" si="19"/>
        <v>42837</v>
      </c>
      <c r="P108" s="102">
        <f t="shared" si="20"/>
        <v>3</v>
      </c>
      <c r="Q108" s="102">
        <f t="shared" si="14"/>
        <v>102</v>
      </c>
      <c r="R108" s="102" t="str">
        <f t="shared" si="17"/>
        <v>MIERCOLES</v>
      </c>
      <c r="S108" s="102" t="str">
        <f t="shared" si="18"/>
        <v>LB</v>
      </c>
      <c r="T108" s="157" t="s">
        <v>862</v>
      </c>
      <c r="U108" s="93"/>
      <c r="V108" s="93"/>
      <c r="W108" s="93"/>
      <c r="X108" s="93"/>
      <c r="Y108" s="93"/>
      <c r="Z108" s="93"/>
      <c r="AA108" s="93"/>
      <c r="AB108" s="93"/>
      <c r="AC108" s="93"/>
      <c r="AD108" s="93"/>
      <c r="AE108" s="93"/>
      <c r="AF108" s="93"/>
    </row>
    <row r="109" spans="1:32" s="91" customFormat="1" ht="14.25" x14ac:dyDescent="0.2">
      <c r="A109" s="93"/>
      <c r="B109" s="116">
        <f>IF('Calendario Perpetuo'!J37=0/1/1900," ",'Calendario Perpetuo'!J37)</f>
        <v>43059</v>
      </c>
      <c r="C109" s="117">
        <f>IF('Calendario Perpetuo'!K37=0/1/1900," ",'Calendario Perpetuo'!K37)</f>
        <v>43060</v>
      </c>
      <c r="D109" s="117">
        <f>IF('Calendario Perpetuo'!L37=0/1/1900," ",'Calendario Perpetuo'!L37)</f>
        <v>43061</v>
      </c>
      <c r="E109" s="117">
        <f>IF('Calendario Perpetuo'!M37=0/1/1900," ",'Calendario Perpetuo'!M37)</f>
        <v>43062</v>
      </c>
      <c r="F109" s="117">
        <f>IF('Calendario Perpetuo'!N37=0/1/1900," ",'Calendario Perpetuo'!N37)</f>
        <v>43063</v>
      </c>
      <c r="G109" s="117">
        <f>IF('Calendario Perpetuo'!O37=0/1/1900," ",'Calendario Perpetuo'!O37)</f>
        <v>43064</v>
      </c>
      <c r="H109" s="118">
        <f>IF('Calendario Perpetuo'!P37=0/1/1900," ",'Calendario Perpetuo'!P37)</f>
        <v>43065</v>
      </c>
      <c r="I109" s="93"/>
      <c r="J109" s="101">
        <f t="shared" ref="J109:J110" si="24">J108+1</f>
        <v>48</v>
      </c>
      <c r="K109" s="179"/>
      <c r="L109" s="224"/>
      <c r="M109" s="185">
        <v>4</v>
      </c>
      <c r="N109" s="188">
        <f t="shared" si="16"/>
        <v>16</v>
      </c>
      <c r="O109" s="103">
        <f t="shared" si="19"/>
        <v>42838</v>
      </c>
      <c r="P109" s="102">
        <f t="shared" si="20"/>
        <v>4</v>
      </c>
      <c r="Q109" s="102">
        <f t="shared" si="14"/>
        <v>103</v>
      </c>
      <c r="R109" s="102" t="str">
        <f t="shared" si="17"/>
        <v>JUEVES</v>
      </c>
      <c r="S109" s="102" t="str">
        <f t="shared" si="18"/>
        <v>LB</v>
      </c>
      <c r="T109" s="157" t="s">
        <v>858</v>
      </c>
      <c r="U109" s="93"/>
      <c r="V109" s="93"/>
      <c r="W109" s="93"/>
      <c r="X109" s="93"/>
      <c r="Y109" s="93"/>
      <c r="Z109" s="93"/>
      <c r="AA109" s="93"/>
      <c r="AB109" s="93"/>
      <c r="AC109" s="93"/>
      <c r="AD109" s="93"/>
      <c r="AE109" s="93"/>
      <c r="AF109" s="93"/>
    </row>
    <row r="110" spans="1:32" s="91" customFormat="1" ht="14.25" x14ac:dyDescent="0.2">
      <c r="A110" s="93"/>
      <c r="B110" s="116">
        <f>IF('Calendario Perpetuo'!J38=0/1/1900," ",'Calendario Perpetuo'!J38)</f>
        <v>43066</v>
      </c>
      <c r="C110" s="117">
        <f>IF('Calendario Perpetuo'!K38=0/1/1900," ",'Calendario Perpetuo'!K38)</f>
        <v>43067</v>
      </c>
      <c r="D110" s="117">
        <f>IF('Calendario Perpetuo'!L38=0/1/1900," ",'Calendario Perpetuo'!L38)</f>
        <v>43068</v>
      </c>
      <c r="E110" s="117">
        <f>IF('Calendario Perpetuo'!M38=0/1/1900," ",'Calendario Perpetuo'!M38)</f>
        <v>43069</v>
      </c>
      <c r="F110" s="117" t="str">
        <f>IF('Calendario Perpetuo'!N38=0/1/1900," ",'Calendario Perpetuo'!N38)</f>
        <v xml:space="preserve"> </v>
      </c>
      <c r="G110" s="117" t="str">
        <f>IF('Calendario Perpetuo'!O38=0/1/1900," ",'Calendario Perpetuo'!O38)</f>
        <v xml:space="preserve"> </v>
      </c>
      <c r="H110" s="118" t="str">
        <f>IF('Calendario Perpetuo'!P38=0/1/1900," ",'Calendario Perpetuo'!P38)</f>
        <v xml:space="preserve"> </v>
      </c>
      <c r="I110" s="93"/>
      <c r="J110" s="101">
        <f t="shared" si="24"/>
        <v>49</v>
      </c>
      <c r="K110" s="179"/>
      <c r="L110" s="224"/>
      <c r="M110" s="185">
        <v>4</v>
      </c>
      <c r="N110" s="188">
        <f t="shared" si="16"/>
        <v>16</v>
      </c>
      <c r="O110" s="103">
        <f t="shared" si="19"/>
        <v>42839</v>
      </c>
      <c r="P110" s="102">
        <f t="shared" si="20"/>
        <v>5</v>
      </c>
      <c r="Q110" s="102">
        <f t="shared" si="14"/>
        <v>104</v>
      </c>
      <c r="R110" s="102" t="str">
        <f t="shared" si="17"/>
        <v>VIERNES</v>
      </c>
      <c r="S110" s="102" t="str">
        <f t="shared" si="18"/>
        <v>LB</v>
      </c>
      <c r="T110" s="157" t="s">
        <v>858</v>
      </c>
      <c r="U110" s="93"/>
      <c r="V110" s="93"/>
      <c r="W110" s="93"/>
      <c r="X110" s="93"/>
      <c r="Y110" s="93"/>
      <c r="Z110" s="93"/>
      <c r="AA110" s="93"/>
      <c r="AB110" s="93"/>
      <c r="AC110" s="93"/>
      <c r="AD110" s="93"/>
      <c r="AE110" s="93"/>
      <c r="AF110" s="93"/>
    </row>
    <row r="111" spans="1:32" s="91" customFormat="1" ht="15" thickBot="1" x14ac:dyDescent="0.25">
      <c r="A111" s="93"/>
      <c r="B111" s="104" t="str">
        <f>IF('Calendario Perpetuo'!J39=0/1/1900," ",'Calendario Perpetuo'!J39)</f>
        <v xml:space="preserve"> </v>
      </c>
      <c r="C111" s="105" t="str">
        <f>IF('Calendario Perpetuo'!K39=0/1/1900," ",'Calendario Perpetuo'!K39)</f>
        <v xml:space="preserve"> </v>
      </c>
      <c r="D111" s="105" t="str">
        <f>IF('Calendario Perpetuo'!L39=0/1/1900," ",'Calendario Perpetuo'!L39)</f>
        <v xml:space="preserve"> </v>
      </c>
      <c r="E111" s="105" t="str">
        <f>IF('Calendario Perpetuo'!M39=0/1/1900," ",'Calendario Perpetuo'!M39)</f>
        <v xml:space="preserve"> </v>
      </c>
      <c r="F111" s="105" t="str">
        <f>IF('Calendario Perpetuo'!N39=0/1/1900," ",'Calendario Perpetuo'!N39)</f>
        <v xml:space="preserve"> </v>
      </c>
      <c r="G111" s="105" t="str">
        <f>IF('Calendario Perpetuo'!O39=0/1/1900," ",'Calendario Perpetuo'!O39)</f>
        <v xml:space="preserve"> </v>
      </c>
      <c r="H111" s="121" t="str">
        <f>IF('Calendario Perpetuo'!P39=0/1/1900," ",'Calendario Perpetuo'!P39)</f>
        <v xml:space="preserve"> </v>
      </c>
      <c r="I111" s="93"/>
      <c r="J111" s="101">
        <f>IF(B111=" ",0,J110+1)</f>
        <v>0</v>
      </c>
      <c r="K111" s="179"/>
      <c r="L111" s="224"/>
      <c r="M111" s="185">
        <v>4</v>
      </c>
      <c r="N111" s="188">
        <f t="shared" si="16"/>
        <v>16</v>
      </c>
      <c r="O111" s="103">
        <f t="shared" si="19"/>
        <v>42840</v>
      </c>
      <c r="P111" s="102">
        <f t="shared" si="20"/>
        <v>6</v>
      </c>
      <c r="Q111" s="102">
        <f t="shared" si="14"/>
        <v>105</v>
      </c>
      <c r="R111" s="102" t="str">
        <f t="shared" si="17"/>
        <v>SABADO</v>
      </c>
      <c r="S111" s="102" t="str">
        <f t="shared" si="18"/>
        <v>FS</v>
      </c>
      <c r="T111" s="157" t="s">
        <v>861</v>
      </c>
      <c r="U111" s="93"/>
      <c r="V111" s="93"/>
      <c r="W111" s="93"/>
      <c r="X111" s="93"/>
      <c r="Y111" s="93"/>
      <c r="Z111" s="93"/>
      <c r="AA111" s="93"/>
      <c r="AB111" s="93"/>
      <c r="AC111" s="93"/>
      <c r="AD111" s="93"/>
      <c r="AE111" s="93"/>
      <c r="AF111" s="93"/>
    </row>
    <row r="112" spans="1:32" s="91" customFormat="1" ht="15" thickBot="1" x14ac:dyDescent="0.25">
      <c r="A112" s="93"/>
      <c r="B112" s="106" t="s">
        <v>844</v>
      </c>
      <c r="C112" s="107">
        <f>MIN(B106:H106)</f>
        <v>43040</v>
      </c>
      <c r="D112" s="112"/>
      <c r="E112" s="302" t="s">
        <v>842</v>
      </c>
      <c r="F112" s="303"/>
      <c r="G112" s="109" t="str">
        <f>TEXT(C112,"dddd")</f>
        <v>miércoles</v>
      </c>
      <c r="H112" s="110">
        <f>IF(G112="lunes",1,IF(G112="martes",2,IF(G112="miércoles",3,IF(G112="jueves",4,IF(G112="viernes",5,IF(G112="sábado",6,IF(G112="domingo",7,"fallo")))))))</f>
        <v>3</v>
      </c>
      <c r="I112" s="93"/>
      <c r="J112" s="111"/>
      <c r="K112" s="111"/>
      <c r="L112" s="224"/>
      <c r="M112" s="185">
        <v>4</v>
      </c>
      <c r="N112" s="188">
        <f t="shared" si="16"/>
        <v>16</v>
      </c>
      <c r="O112" s="103">
        <f t="shared" si="19"/>
        <v>42841</v>
      </c>
      <c r="P112" s="102">
        <f t="shared" si="20"/>
        <v>7</v>
      </c>
      <c r="Q112" s="102">
        <f t="shared" si="14"/>
        <v>106</v>
      </c>
      <c r="R112" s="102" t="str">
        <f t="shared" si="17"/>
        <v>DOMINGO</v>
      </c>
      <c r="S112" s="102" t="str">
        <f t="shared" si="18"/>
        <v>FS</v>
      </c>
      <c r="T112" s="157" t="s">
        <v>861</v>
      </c>
      <c r="U112" s="93"/>
      <c r="V112" s="93"/>
      <c r="W112" s="93"/>
      <c r="X112" s="93"/>
      <c r="Y112" s="93"/>
      <c r="Z112" s="93"/>
      <c r="AA112" s="93"/>
      <c r="AB112" s="93"/>
      <c r="AC112" s="93"/>
      <c r="AD112" s="93"/>
      <c r="AE112" s="93"/>
      <c r="AF112" s="93"/>
    </row>
    <row r="113" spans="2:20" ht="15" thickBot="1" x14ac:dyDescent="0.25">
      <c r="J113" s="111"/>
      <c r="K113" s="111"/>
      <c r="L113" s="224"/>
      <c r="M113" s="185">
        <v>4</v>
      </c>
      <c r="N113" s="188">
        <f t="shared" si="16"/>
        <v>17</v>
      </c>
      <c r="O113" s="103">
        <f t="shared" si="19"/>
        <v>42842</v>
      </c>
      <c r="P113" s="102">
        <f t="shared" si="20"/>
        <v>1</v>
      </c>
      <c r="Q113" s="102">
        <f t="shared" si="14"/>
        <v>107</v>
      </c>
      <c r="R113" s="102" t="str">
        <f t="shared" si="17"/>
        <v>LUNES</v>
      </c>
      <c r="S113" s="102" t="str">
        <f t="shared" si="18"/>
        <v>LB</v>
      </c>
      <c r="T113" s="157" t="s">
        <v>862</v>
      </c>
    </row>
    <row r="114" spans="2:20" ht="18" x14ac:dyDescent="0.2">
      <c r="B114" s="310" t="s">
        <v>850</v>
      </c>
      <c r="C114" s="311"/>
      <c r="D114" s="311"/>
      <c r="E114" s="311"/>
      <c r="F114" s="311"/>
      <c r="G114" s="311"/>
      <c r="H114" s="312"/>
      <c r="J114" s="111"/>
      <c r="K114" s="111"/>
      <c r="L114" s="224"/>
      <c r="M114" s="185">
        <v>4</v>
      </c>
      <c r="N114" s="188">
        <f t="shared" si="16"/>
        <v>17</v>
      </c>
      <c r="O114" s="103">
        <f t="shared" si="19"/>
        <v>42843</v>
      </c>
      <c r="P114" s="102">
        <f t="shared" si="20"/>
        <v>2</v>
      </c>
      <c r="Q114" s="102">
        <f t="shared" si="14"/>
        <v>108</v>
      </c>
      <c r="R114" s="102" t="str">
        <f t="shared" si="17"/>
        <v>MARTES</v>
      </c>
      <c r="S114" s="102" t="str">
        <f t="shared" si="18"/>
        <v>LB</v>
      </c>
      <c r="T114" s="157" t="s">
        <v>862</v>
      </c>
    </row>
    <row r="115" spans="2:20" ht="14.25" x14ac:dyDescent="0.2">
      <c r="B115" s="94" t="s">
        <v>787</v>
      </c>
      <c r="C115" s="95" t="s">
        <v>761</v>
      </c>
      <c r="D115" s="95" t="s">
        <v>761</v>
      </c>
      <c r="E115" s="95" t="s">
        <v>788</v>
      </c>
      <c r="F115" s="95" t="s">
        <v>789</v>
      </c>
      <c r="G115" s="95" t="s">
        <v>763</v>
      </c>
      <c r="H115" s="96" t="s">
        <v>786</v>
      </c>
      <c r="J115" s="111"/>
      <c r="K115" s="111"/>
      <c r="L115" s="224"/>
      <c r="M115" s="185">
        <v>4</v>
      </c>
      <c r="N115" s="188">
        <f t="shared" si="16"/>
        <v>17</v>
      </c>
      <c r="O115" s="103">
        <f t="shared" si="19"/>
        <v>42844</v>
      </c>
      <c r="P115" s="102">
        <f t="shared" si="20"/>
        <v>3</v>
      </c>
      <c r="Q115" s="102">
        <f t="shared" si="14"/>
        <v>109</v>
      </c>
      <c r="R115" s="102" t="str">
        <f t="shared" si="17"/>
        <v>MIERCOLES</v>
      </c>
      <c r="S115" s="102" t="str">
        <f t="shared" si="18"/>
        <v>LB</v>
      </c>
      <c r="T115" s="157" t="s">
        <v>862</v>
      </c>
    </row>
    <row r="116" spans="2:20" ht="14.25" x14ac:dyDescent="0.2">
      <c r="B116" s="116" t="str">
        <f>IF('Calendario Perpetuo'!R34=0/1/1900," ",'Calendario Perpetuo'!R34)</f>
        <v xml:space="preserve"> </v>
      </c>
      <c r="C116" s="117" t="str">
        <f>IF('Calendario Perpetuo'!S34=0/1/1900," ",'Calendario Perpetuo'!S34)</f>
        <v xml:space="preserve"> </v>
      </c>
      <c r="D116" s="117" t="str">
        <f>IF('Calendario Perpetuo'!T34=0/1/1900," ",'Calendario Perpetuo'!T34)</f>
        <v xml:space="preserve"> </v>
      </c>
      <c r="E116" s="117" t="str">
        <f>IF('Calendario Perpetuo'!U34=0/1/1900," ",'Calendario Perpetuo'!U34)</f>
        <v xml:space="preserve"> </v>
      </c>
      <c r="F116" s="117">
        <f>IF('Calendario Perpetuo'!V34=0/1/1900," ",'Calendario Perpetuo'!V34)</f>
        <v>43070</v>
      </c>
      <c r="G116" s="117">
        <f>IF('Calendario Perpetuo'!W34=0/1/1900," ",'Calendario Perpetuo'!W34)</f>
        <v>43071</v>
      </c>
      <c r="H116" s="118">
        <f>IF('Calendario Perpetuo'!X34=0/1/1900," ",'Calendario Perpetuo'!X34)</f>
        <v>43072</v>
      </c>
      <c r="J116" s="101">
        <f>IF(J111=0,IF(H110&lt;&gt;" ",J110+1,J110),J111)</f>
        <v>49</v>
      </c>
      <c r="K116" s="179"/>
      <c r="L116" s="224"/>
      <c r="M116" s="185">
        <v>4</v>
      </c>
      <c r="N116" s="188">
        <f t="shared" si="16"/>
        <v>17</v>
      </c>
      <c r="O116" s="103">
        <f t="shared" si="19"/>
        <v>42845</v>
      </c>
      <c r="P116" s="102">
        <f t="shared" si="20"/>
        <v>4</v>
      </c>
      <c r="Q116" s="102">
        <f t="shared" si="14"/>
        <v>110</v>
      </c>
      <c r="R116" s="102" t="str">
        <f t="shared" si="17"/>
        <v>JUEVES</v>
      </c>
      <c r="S116" s="102" t="str">
        <f t="shared" si="18"/>
        <v>LB</v>
      </c>
      <c r="T116" s="157" t="s">
        <v>862</v>
      </c>
    </row>
    <row r="117" spans="2:20" ht="14.25" x14ac:dyDescent="0.2">
      <c r="B117" s="116">
        <f>IF('Calendario Perpetuo'!R35=0/1/1900," ",'Calendario Perpetuo'!R35)</f>
        <v>43073</v>
      </c>
      <c r="C117" s="117">
        <f>IF('Calendario Perpetuo'!S35=0/1/1900," ",'Calendario Perpetuo'!S35)</f>
        <v>43074</v>
      </c>
      <c r="D117" s="117">
        <f>IF('Calendario Perpetuo'!T35=0/1/1900," ",'Calendario Perpetuo'!T35)</f>
        <v>43075</v>
      </c>
      <c r="E117" s="117">
        <f>IF('Calendario Perpetuo'!U35=0/1/1900," ",'Calendario Perpetuo'!U35)</f>
        <v>43076</v>
      </c>
      <c r="F117" s="117">
        <f>IF('Calendario Perpetuo'!V35=0/1/1900," ",'Calendario Perpetuo'!V35)</f>
        <v>43077</v>
      </c>
      <c r="G117" s="117">
        <f>IF('Calendario Perpetuo'!W35=0/1/1900," ",'Calendario Perpetuo'!W35)</f>
        <v>43078</v>
      </c>
      <c r="H117" s="118">
        <f>IF('Calendario Perpetuo'!X35=0/1/1900," ",'Calendario Perpetuo'!X35)</f>
        <v>43079</v>
      </c>
      <c r="J117" s="101">
        <f>J116+1</f>
        <v>50</v>
      </c>
      <c r="K117" s="179"/>
      <c r="L117" s="224"/>
      <c r="M117" s="185">
        <v>4</v>
      </c>
      <c r="N117" s="188">
        <f t="shared" si="16"/>
        <v>17</v>
      </c>
      <c r="O117" s="103">
        <f t="shared" si="19"/>
        <v>42846</v>
      </c>
      <c r="P117" s="102">
        <f t="shared" si="20"/>
        <v>5</v>
      </c>
      <c r="Q117" s="102">
        <f t="shared" si="14"/>
        <v>111</v>
      </c>
      <c r="R117" s="102" t="str">
        <f t="shared" si="17"/>
        <v>VIERNES</v>
      </c>
      <c r="S117" s="102" t="str">
        <f t="shared" si="18"/>
        <v>LB</v>
      </c>
      <c r="T117" s="157" t="s">
        <v>862</v>
      </c>
    </row>
    <row r="118" spans="2:20" ht="14.25" x14ac:dyDescent="0.2">
      <c r="B118" s="116">
        <f>IF('Calendario Perpetuo'!R36=0/1/1900," ",'Calendario Perpetuo'!R36)</f>
        <v>43080</v>
      </c>
      <c r="C118" s="117">
        <f>IF('Calendario Perpetuo'!S36=0/1/1900," ",'Calendario Perpetuo'!S36)</f>
        <v>43081</v>
      </c>
      <c r="D118" s="117">
        <f>IF('Calendario Perpetuo'!T36=0/1/1900," ",'Calendario Perpetuo'!T36)</f>
        <v>43082</v>
      </c>
      <c r="E118" s="117">
        <f>IF('Calendario Perpetuo'!U36=0/1/1900," ",'Calendario Perpetuo'!U36)</f>
        <v>43083</v>
      </c>
      <c r="F118" s="117">
        <f>IF('Calendario Perpetuo'!V36=0/1/1900," ",'Calendario Perpetuo'!V36)</f>
        <v>43084</v>
      </c>
      <c r="G118" s="117">
        <f>IF('Calendario Perpetuo'!W36=0/1/1900," ",'Calendario Perpetuo'!W36)</f>
        <v>43085</v>
      </c>
      <c r="H118" s="118">
        <f>IF('Calendario Perpetuo'!X36=0/1/1900," ",'Calendario Perpetuo'!X36)</f>
        <v>43086</v>
      </c>
      <c r="J118" s="101">
        <f>J117+1</f>
        <v>51</v>
      </c>
      <c r="K118" s="179"/>
      <c r="L118" s="224"/>
      <c r="M118" s="185">
        <v>4</v>
      </c>
      <c r="N118" s="188">
        <f t="shared" si="16"/>
        <v>17</v>
      </c>
      <c r="O118" s="103">
        <f t="shared" si="19"/>
        <v>42847</v>
      </c>
      <c r="P118" s="102">
        <f t="shared" si="20"/>
        <v>6</v>
      </c>
      <c r="Q118" s="102">
        <f t="shared" si="14"/>
        <v>112</v>
      </c>
      <c r="R118" s="102" t="str">
        <f t="shared" si="17"/>
        <v>SABADO</v>
      </c>
      <c r="S118" s="102" t="str">
        <f t="shared" si="18"/>
        <v>FS</v>
      </c>
      <c r="T118" s="157" t="s">
        <v>861</v>
      </c>
    </row>
    <row r="119" spans="2:20" ht="14.25" x14ac:dyDescent="0.2">
      <c r="B119" s="116">
        <f>IF('Calendario Perpetuo'!R37=0/1/1900," ",'Calendario Perpetuo'!R37)</f>
        <v>43087</v>
      </c>
      <c r="C119" s="117">
        <f>IF('Calendario Perpetuo'!S37=0/1/1900," ",'Calendario Perpetuo'!S37)</f>
        <v>43088</v>
      </c>
      <c r="D119" s="117">
        <f>IF('Calendario Perpetuo'!T37=0/1/1900," ",'Calendario Perpetuo'!T37)</f>
        <v>43089</v>
      </c>
      <c r="E119" s="117">
        <f>IF('Calendario Perpetuo'!U37=0/1/1900," ",'Calendario Perpetuo'!U37)</f>
        <v>43090</v>
      </c>
      <c r="F119" s="117">
        <f>IF('Calendario Perpetuo'!V37=0/1/1900," ",'Calendario Perpetuo'!V37)</f>
        <v>43091</v>
      </c>
      <c r="G119" s="117">
        <f>IF('Calendario Perpetuo'!W37=0/1/1900," ",'Calendario Perpetuo'!W37)</f>
        <v>43092</v>
      </c>
      <c r="H119" s="118">
        <f>IF('Calendario Perpetuo'!X37=0/1/1900," ",'Calendario Perpetuo'!X37)</f>
        <v>43093</v>
      </c>
      <c r="J119" s="101">
        <f t="shared" ref="J119:J120" si="25">J118+1</f>
        <v>52</v>
      </c>
      <c r="K119" s="179"/>
      <c r="L119" s="224"/>
      <c r="M119" s="185">
        <v>4</v>
      </c>
      <c r="N119" s="188">
        <f t="shared" si="16"/>
        <v>17</v>
      </c>
      <c r="O119" s="103">
        <f t="shared" si="19"/>
        <v>42848</v>
      </c>
      <c r="P119" s="102">
        <f t="shared" si="20"/>
        <v>7</v>
      </c>
      <c r="Q119" s="102">
        <f t="shared" si="14"/>
        <v>113</v>
      </c>
      <c r="R119" s="102" t="str">
        <f t="shared" si="17"/>
        <v>DOMINGO</v>
      </c>
      <c r="S119" s="102" t="str">
        <f t="shared" si="18"/>
        <v>FS</v>
      </c>
      <c r="T119" s="157" t="s">
        <v>861</v>
      </c>
    </row>
    <row r="120" spans="2:20" ht="14.25" x14ac:dyDescent="0.2">
      <c r="B120" s="116">
        <f>IF('Calendario Perpetuo'!R38=0/1/1900," ",'Calendario Perpetuo'!R38)</f>
        <v>43094</v>
      </c>
      <c r="C120" s="117">
        <f>IF('Calendario Perpetuo'!S38=0/1/1900," ",'Calendario Perpetuo'!S38)</f>
        <v>43095</v>
      </c>
      <c r="D120" s="117">
        <f>IF('Calendario Perpetuo'!T38=0/1/1900," ",'Calendario Perpetuo'!T38)</f>
        <v>43096</v>
      </c>
      <c r="E120" s="117">
        <f>IF('Calendario Perpetuo'!U38=0/1/1900," ",'Calendario Perpetuo'!U38)</f>
        <v>43097</v>
      </c>
      <c r="F120" s="117">
        <f>IF('Calendario Perpetuo'!V38=0/1/1900," ",'Calendario Perpetuo'!V38)</f>
        <v>43098</v>
      </c>
      <c r="G120" s="117">
        <f>IF('Calendario Perpetuo'!W38=0/1/1900," ",'Calendario Perpetuo'!W38)</f>
        <v>43099</v>
      </c>
      <c r="H120" s="118">
        <f>IF('Calendario Perpetuo'!X38=0/1/1900," ",'Calendario Perpetuo'!X38)</f>
        <v>43100</v>
      </c>
      <c r="J120" s="101">
        <f t="shared" si="25"/>
        <v>53</v>
      </c>
      <c r="K120" s="179"/>
      <c r="L120" s="224"/>
      <c r="M120" s="185">
        <v>4</v>
      </c>
      <c r="N120" s="188">
        <f t="shared" si="16"/>
        <v>18</v>
      </c>
      <c r="O120" s="103">
        <f t="shared" si="19"/>
        <v>42849</v>
      </c>
      <c r="P120" s="102">
        <f t="shared" si="20"/>
        <v>1</v>
      </c>
      <c r="Q120" s="102">
        <f t="shared" si="14"/>
        <v>114</v>
      </c>
      <c r="R120" s="102" t="str">
        <f t="shared" si="17"/>
        <v>LUNES</v>
      </c>
      <c r="S120" s="102" t="str">
        <f t="shared" si="18"/>
        <v>LB</v>
      </c>
      <c r="T120" s="157" t="s">
        <v>862</v>
      </c>
    </row>
    <row r="121" spans="2:20" ht="15" thickBot="1" x14ac:dyDescent="0.25">
      <c r="B121" s="104" t="str">
        <f>IF('Calendario Perpetuo'!R39=0/1/1900," ",'Calendario Perpetuo'!R39)</f>
        <v xml:space="preserve"> </v>
      </c>
      <c r="C121" s="105" t="str">
        <f>IF('Calendario Perpetuo'!S39=0/1/1900," ",'Calendario Perpetuo'!S39)</f>
        <v xml:space="preserve"> </v>
      </c>
      <c r="D121" s="105" t="str">
        <f>IF('Calendario Perpetuo'!T39=0/1/1900," ",'Calendario Perpetuo'!T39)</f>
        <v xml:space="preserve"> </v>
      </c>
      <c r="E121" s="105" t="str">
        <f>IF('Calendario Perpetuo'!U39=0/1/1900," ",'Calendario Perpetuo'!U39)</f>
        <v xml:space="preserve"> </v>
      </c>
      <c r="F121" s="105" t="str">
        <f>IF('Calendario Perpetuo'!V39=0/1/1900," ",'Calendario Perpetuo'!V39)</f>
        <v xml:space="preserve"> </v>
      </c>
      <c r="G121" s="105" t="str">
        <f>IF('Calendario Perpetuo'!W39=0/1/1900," ",'Calendario Perpetuo'!W39)</f>
        <v xml:space="preserve"> </v>
      </c>
      <c r="H121" s="121" t="str">
        <f>IF('Calendario Perpetuo'!X39=0/1/1900," ",'Calendario Perpetuo'!X39)</f>
        <v xml:space="preserve"> </v>
      </c>
      <c r="J121" s="101">
        <f>IF(B121=" ",0,J120+1)</f>
        <v>0</v>
      </c>
      <c r="K121" s="179"/>
      <c r="L121" s="224"/>
      <c r="M121" s="185">
        <v>4</v>
      </c>
      <c r="N121" s="188">
        <f t="shared" si="16"/>
        <v>18</v>
      </c>
      <c r="O121" s="103">
        <f t="shared" si="19"/>
        <v>42850</v>
      </c>
      <c r="P121" s="102">
        <f t="shared" si="20"/>
        <v>2</v>
      </c>
      <c r="Q121" s="102">
        <f t="shared" si="14"/>
        <v>115</v>
      </c>
      <c r="R121" s="102" t="str">
        <f t="shared" si="17"/>
        <v>MARTES</v>
      </c>
      <c r="S121" s="102" t="str">
        <f t="shared" si="18"/>
        <v>LB</v>
      </c>
      <c r="T121" s="157" t="s">
        <v>862</v>
      </c>
    </row>
    <row r="122" spans="2:20" ht="15" thickBot="1" x14ac:dyDescent="0.25">
      <c r="B122" s="106" t="s">
        <v>844</v>
      </c>
      <c r="C122" s="107">
        <f>MIN(B116:H116)</f>
        <v>43070</v>
      </c>
      <c r="D122" s="112"/>
      <c r="E122" s="302" t="s">
        <v>842</v>
      </c>
      <c r="F122" s="303"/>
      <c r="G122" s="109" t="str">
        <f>TEXT(C122,"dddd")</f>
        <v>viernes</v>
      </c>
      <c r="H122" s="110">
        <f>IF(G122="lunes",1,IF(G122="martes",2,IF(G122="miércoles",3,IF(G122="jueves",4,IF(G122="viernes",5,IF(G122="sábado",6,IF(G122="domingo",7,"fallo")))))))</f>
        <v>5</v>
      </c>
      <c r="J122" s="111"/>
      <c r="K122" s="111"/>
      <c r="L122" s="224"/>
      <c r="M122" s="185">
        <v>4</v>
      </c>
      <c r="N122" s="188">
        <f t="shared" si="16"/>
        <v>18</v>
      </c>
      <c r="O122" s="103">
        <f t="shared" si="19"/>
        <v>42851</v>
      </c>
      <c r="P122" s="102">
        <f t="shared" si="20"/>
        <v>3</v>
      </c>
      <c r="Q122" s="102">
        <f t="shared" si="14"/>
        <v>116</v>
      </c>
      <c r="R122" s="102" t="str">
        <f t="shared" si="17"/>
        <v>MIERCOLES</v>
      </c>
      <c r="S122" s="102" t="str">
        <f t="shared" si="18"/>
        <v>LB</v>
      </c>
      <c r="T122" s="157" t="s">
        <v>862</v>
      </c>
    </row>
    <row r="123" spans="2:20" ht="14.25" x14ac:dyDescent="0.2">
      <c r="L123" s="224"/>
      <c r="M123" s="185">
        <v>4</v>
      </c>
      <c r="N123" s="188">
        <f t="shared" si="16"/>
        <v>18</v>
      </c>
      <c r="O123" s="103">
        <f t="shared" si="19"/>
        <v>42852</v>
      </c>
      <c r="P123" s="102">
        <f t="shared" si="20"/>
        <v>4</v>
      </c>
      <c r="Q123" s="102">
        <f t="shared" si="14"/>
        <v>117</v>
      </c>
      <c r="R123" s="102" t="str">
        <f t="shared" si="17"/>
        <v>JUEVES</v>
      </c>
      <c r="S123" s="102" t="str">
        <f t="shared" si="18"/>
        <v>LB</v>
      </c>
      <c r="T123" s="157" t="s">
        <v>862</v>
      </c>
    </row>
    <row r="124" spans="2:20" ht="14.25" x14ac:dyDescent="0.2">
      <c r="L124" s="224"/>
      <c r="M124" s="185">
        <v>4</v>
      </c>
      <c r="N124" s="188">
        <f t="shared" si="16"/>
        <v>18</v>
      </c>
      <c r="O124" s="103">
        <f t="shared" si="19"/>
        <v>42853</v>
      </c>
      <c r="P124" s="102">
        <f t="shared" si="20"/>
        <v>5</v>
      </c>
      <c r="Q124" s="102">
        <f t="shared" si="14"/>
        <v>118</v>
      </c>
      <c r="R124" s="102" t="str">
        <f t="shared" si="17"/>
        <v>VIERNES</v>
      </c>
      <c r="S124" s="102" t="str">
        <f t="shared" si="18"/>
        <v>LB</v>
      </c>
      <c r="T124" s="157" t="s">
        <v>862</v>
      </c>
    </row>
    <row r="125" spans="2:20" ht="14.25" x14ac:dyDescent="0.2">
      <c r="L125" s="224"/>
      <c r="M125" s="185">
        <v>4</v>
      </c>
      <c r="N125" s="188">
        <f t="shared" si="16"/>
        <v>18</v>
      </c>
      <c r="O125" s="103">
        <f t="shared" si="19"/>
        <v>42854</v>
      </c>
      <c r="P125" s="102">
        <f t="shared" si="20"/>
        <v>6</v>
      </c>
      <c r="Q125" s="102">
        <f t="shared" si="14"/>
        <v>119</v>
      </c>
      <c r="R125" s="102" t="str">
        <f t="shared" si="17"/>
        <v>SABADO</v>
      </c>
      <c r="S125" s="102" t="str">
        <f t="shared" si="18"/>
        <v>FS</v>
      </c>
      <c r="T125" s="157" t="s">
        <v>861</v>
      </c>
    </row>
    <row r="126" spans="2:20" ht="15" thickBot="1" x14ac:dyDescent="0.25">
      <c r="L126" s="224"/>
      <c r="M126" s="190">
        <v>4</v>
      </c>
      <c r="N126" s="189">
        <f t="shared" si="16"/>
        <v>18</v>
      </c>
      <c r="O126" s="159">
        <f t="shared" si="19"/>
        <v>42855</v>
      </c>
      <c r="P126" s="160">
        <f t="shared" si="20"/>
        <v>7</v>
      </c>
      <c r="Q126" s="160">
        <f t="shared" si="14"/>
        <v>120</v>
      </c>
      <c r="R126" s="160" t="str">
        <f t="shared" si="17"/>
        <v>DOMINGO</v>
      </c>
      <c r="S126" s="160" t="str">
        <f t="shared" si="18"/>
        <v>FS</v>
      </c>
      <c r="T126" s="161" t="s">
        <v>861</v>
      </c>
    </row>
    <row r="127" spans="2:20" ht="12.75" customHeight="1" x14ac:dyDescent="0.2">
      <c r="L127" s="223" t="s">
        <v>783</v>
      </c>
      <c r="M127" s="184">
        <v>5</v>
      </c>
      <c r="N127" s="187">
        <f t="shared" si="16"/>
        <v>19</v>
      </c>
      <c r="O127" s="153">
        <f t="shared" si="19"/>
        <v>42856</v>
      </c>
      <c r="P127" s="154">
        <f t="shared" si="20"/>
        <v>1</v>
      </c>
      <c r="Q127" s="154">
        <f t="shared" si="14"/>
        <v>121</v>
      </c>
      <c r="R127" s="154" t="str">
        <f t="shared" si="17"/>
        <v>LUNES</v>
      </c>
      <c r="S127" s="154" t="str">
        <f t="shared" si="18"/>
        <v>LB</v>
      </c>
      <c r="T127" s="155" t="s">
        <v>858</v>
      </c>
    </row>
    <row r="128" spans="2:20" ht="14.25" x14ac:dyDescent="0.2">
      <c r="L128" s="224"/>
      <c r="M128" s="185">
        <v>5</v>
      </c>
      <c r="N128" s="188">
        <f t="shared" si="16"/>
        <v>19</v>
      </c>
      <c r="O128" s="103">
        <f t="shared" si="19"/>
        <v>42857</v>
      </c>
      <c r="P128" s="102">
        <f t="shared" si="20"/>
        <v>2</v>
      </c>
      <c r="Q128" s="102">
        <f t="shared" si="14"/>
        <v>122</v>
      </c>
      <c r="R128" s="102" t="str">
        <f t="shared" si="17"/>
        <v>MARTES</v>
      </c>
      <c r="S128" s="102" t="str">
        <f t="shared" si="18"/>
        <v>LB</v>
      </c>
      <c r="T128" s="157" t="s">
        <v>862</v>
      </c>
    </row>
    <row r="129" spans="12:20" ht="14.25" x14ac:dyDescent="0.2">
      <c r="L129" s="224"/>
      <c r="M129" s="185">
        <v>5</v>
      </c>
      <c r="N129" s="188">
        <f t="shared" si="16"/>
        <v>19</v>
      </c>
      <c r="O129" s="103">
        <f t="shared" si="19"/>
        <v>42858</v>
      </c>
      <c r="P129" s="102">
        <f t="shared" si="20"/>
        <v>3</v>
      </c>
      <c r="Q129" s="102">
        <f t="shared" si="14"/>
        <v>123</v>
      </c>
      <c r="R129" s="102" t="str">
        <f t="shared" si="17"/>
        <v>MIERCOLES</v>
      </c>
      <c r="S129" s="102" t="str">
        <f t="shared" si="18"/>
        <v>LB</v>
      </c>
      <c r="T129" s="157" t="s">
        <v>862</v>
      </c>
    </row>
    <row r="130" spans="12:20" ht="14.25" x14ac:dyDescent="0.2">
      <c r="L130" s="224"/>
      <c r="M130" s="185">
        <v>5</v>
      </c>
      <c r="N130" s="188">
        <f t="shared" si="16"/>
        <v>19</v>
      </c>
      <c r="O130" s="103">
        <f t="shared" si="19"/>
        <v>42859</v>
      </c>
      <c r="P130" s="102">
        <f t="shared" si="20"/>
        <v>4</v>
      </c>
      <c r="Q130" s="102">
        <f t="shared" si="14"/>
        <v>124</v>
      </c>
      <c r="R130" s="102" t="str">
        <f t="shared" si="17"/>
        <v>JUEVES</v>
      </c>
      <c r="S130" s="102" t="str">
        <f t="shared" si="18"/>
        <v>LB</v>
      </c>
      <c r="T130" s="157" t="s">
        <v>862</v>
      </c>
    </row>
    <row r="131" spans="12:20" ht="14.25" x14ac:dyDescent="0.2">
      <c r="L131" s="224"/>
      <c r="M131" s="185">
        <v>5</v>
      </c>
      <c r="N131" s="188">
        <f t="shared" si="16"/>
        <v>19</v>
      </c>
      <c r="O131" s="103">
        <f t="shared" si="19"/>
        <v>42860</v>
      </c>
      <c r="P131" s="102">
        <f t="shared" si="20"/>
        <v>5</v>
      </c>
      <c r="Q131" s="102">
        <f t="shared" si="14"/>
        <v>125</v>
      </c>
      <c r="R131" s="102" t="str">
        <f t="shared" si="17"/>
        <v>VIERNES</v>
      </c>
      <c r="S131" s="102" t="str">
        <f t="shared" si="18"/>
        <v>LB</v>
      </c>
      <c r="T131" s="157" t="s">
        <v>862</v>
      </c>
    </row>
    <row r="132" spans="12:20" ht="14.25" x14ac:dyDescent="0.2">
      <c r="L132" s="224"/>
      <c r="M132" s="185">
        <v>5</v>
      </c>
      <c r="N132" s="188">
        <f t="shared" si="16"/>
        <v>19</v>
      </c>
      <c r="O132" s="103">
        <f t="shared" si="19"/>
        <v>42861</v>
      </c>
      <c r="P132" s="102">
        <f t="shared" si="20"/>
        <v>6</v>
      </c>
      <c r="Q132" s="102">
        <f t="shared" ref="Q132:Q195" si="26">Q131+1</f>
        <v>126</v>
      </c>
      <c r="R132" s="102" t="str">
        <f t="shared" si="17"/>
        <v>SABADO</v>
      </c>
      <c r="S132" s="102" t="str">
        <f t="shared" si="18"/>
        <v>FS</v>
      </c>
      <c r="T132" s="157" t="s">
        <v>861</v>
      </c>
    </row>
    <row r="133" spans="12:20" ht="14.25" x14ac:dyDescent="0.2">
      <c r="L133" s="224"/>
      <c r="M133" s="185">
        <v>5</v>
      </c>
      <c r="N133" s="188">
        <f t="shared" si="16"/>
        <v>19</v>
      </c>
      <c r="O133" s="103">
        <f t="shared" si="19"/>
        <v>42862</v>
      </c>
      <c r="P133" s="102">
        <f t="shared" si="20"/>
        <v>7</v>
      </c>
      <c r="Q133" s="102">
        <f t="shared" si="26"/>
        <v>127</v>
      </c>
      <c r="R133" s="102" t="str">
        <f t="shared" si="17"/>
        <v>DOMINGO</v>
      </c>
      <c r="S133" s="102" t="str">
        <f t="shared" si="18"/>
        <v>FS</v>
      </c>
      <c r="T133" s="157" t="s">
        <v>861</v>
      </c>
    </row>
    <row r="134" spans="12:20" ht="14.25" x14ac:dyDescent="0.2">
      <c r="L134" s="224"/>
      <c r="M134" s="185">
        <v>5</v>
      </c>
      <c r="N134" s="188">
        <f t="shared" si="16"/>
        <v>20</v>
      </c>
      <c r="O134" s="103">
        <f t="shared" si="19"/>
        <v>42863</v>
      </c>
      <c r="P134" s="102">
        <f t="shared" si="20"/>
        <v>1</v>
      </c>
      <c r="Q134" s="102">
        <f t="shared" si="26"/>
        <v>128</v>
      </c>
      <c r="R134" s="102" t="str">
        <f t="shared" si="17"/>
        <v>LUNES</v>
      </c>
      <c r="S134" s="102" t="str">
        <f t="shared" si="18"/>
        <v>LB</v>
      </c>
      <c r="T134" s="157" t="s">
        <v>862</v>
      </c>
    </row>
    <row r="135" spans="12:20" ht="14.25" x14ac:dyDescent="0.2">
      <c r="L135" s="224"/>
      <c r="M135" s="185">
        <v>5</v>
      </c>
      <c r="N135" s="188">
        <f t="shared" si="16"/>
        <v>20</v>
      </c>
      <c r="O135" s="103">
        <f t="shared" si="19"/>
        <v>42864</v>
      </c>
      <c r="P135" s="102">
        <f t="shared" si="20"/>
        <v>2</v>
      </c>
      <c r="Q135" s="102">
        <f t="shared" si="26"/>
        <v>129</v>
      </c>
      <c r="R135" s="102" t="str">
        <f t="shared" si="17"/>
        <v>MARTES</v>
      </c>
      <c r="S135" s="102" t="str">
        <f t="shared" si="18"/>
        <v>LB</v>
      </c>
      <c r="T135" s="157" t="s">
        <v>862</v>
      </c>
    </row>
    <row r="136" spans="12:20" ht="14.25" x14ac:dyDescent="0.2">
      <c r="L136" s="224"/>
      <c r="M136" s="185">
        <v>5</v>
      </c>
      <c r="N136" s="188">
        <f t="shared" ref="N136:N199" si="27">IF(P135=7,N135+1,N135)</f>
        <v>20</v>
      </c>
      <c r="O136" s="103">
        <f t="shared" si="19"/>
        <v>42865</v>
      </c>
      <c r="P136" s="102">
        <f t="shared" si="20"/>
        <v>3</v>
      </c>
      <c r="Q136" s="102">
        <f t="shared" si="26"/>
        <v>130</v>
      </c>
      <c r="R136" s="102" t="str">
        <f t="shared" ref="R136:R199" si="28">IF(P136=1,"LUNES",IF(P136=2,"MARTES",IF(P136=3,"MIERCOLES",IF(P136=4,"JUEVES",IF(P136=5,"VIERNES",IF(P136=6,"SABADO",IF(P136=7,"DOMINGO",0)))))))</f>
        <v>MIERCOLES</v>
      </c>
      <c r="S136" s="102" t="str">
        <f t="shared" ref="S136:S199" si="29">IF(P136=6,"FS",IF(P136=7,"FS","LB"))</f>
        <v>LB</v>
      </c>
      <c r="T136" s="157" t="s">
        <v>862</v>
      </c>
    </row>
    <row r="137" spans="12:20" ht="14.25" x14ac:dyDescent="0.2">
      <c r="L137" s="224"/>
      <c r="M137" s="185">
        <v>5</v>
      </c>
      <c r="N137" s="188">
        <f t="shared" si="27"/>
        <v>20</v>
      </c>
      <c r="O137" s="103">
        <f t="shared" ref="O137:O200" si="30">O136+1</f>
        <v>42866</v>
      </c>
      <c r="P137" s="102">
        <f t="shared" ref="P137:P200" si="31">IF(P136&lt;7,P136+1,1)</f>
        <v>4</v>
      </c>
      <c r="Q137" s="102">
        <f t="shared" si="26"/>
        <v>131</v>
      </c>
      <c r="R137" s="102" t="str">
        <f t="shared" si="28"/>
        <v>JUEVES</v>
      </c>
      <c r="S137" s="102" t="str">
        <f t="shared" si="29"/>
        <v>LB</v>
      </c>
      <c r="T137" s="157" t="s">
        <v>862</v>
      </c>
    </row>
    <row r="138" spans="12:20" ht="14.25" x14ac:dyDescent="0.2">
      <c r="L138" s="224"/>
      <c r="M138" s="185">
        <v>5</v>
      </c>
      <c r="N138" s="188">
        <f t="shared" si="27"/>
        <v>20</v>
      </c>
      <c r="O138" s="103">
        <f t="shared" si="30"/>
        <v>42867</v>
      </c>
      <c r="P138" s="102">
        <f t="shared" si="31"/>
        <v>5</v>
      </c>
      <c r="Q138" s="102">
        <f t="shared" si="26"/>
        <v>132</v>
      </c>
      <c r="R138" s="102" t="str">
        <f t="shared" si="28"/>
        <v>VIERNES</v>
      </c>
      <c r="S138" s="102" t="str">
        <f t="shared" si="29"/>
        <v>LB</v>
      </c>
      <c r="T138" s="157" t="s">
        <v>862</v>
      </c>
    </row>
    <row r="139" spans="12:20" ht="14.25" x14ac:dyDescent="0.2">
      <c r="L139" s="224"/>
      <c r="M139" s="185">
        <v>5</v>
      </c>
      <c r="N139" s="188">
        <f t="shared" si="27"/>
        <v>20</v>
      </c>
      <c r="O139" s="103">
        <f t="shared" si="30"/>
        <v>42868</v>
      </c>
      <c r="P139" s="102">
        <f t="shared" si="31"/>
        <v>6</v>
      </c>
      <c r="Q139" s="102">
        <f t="shared" si="26"/>
        <v>133</v>
      </c>
      <c r="R139" s="102" t="str">
        <f t="shared" si="28"/>
        <v>SABADO</v>
      </c>
      <c r="S139" s="102" t="str">
        <f t="shared" si="29"/>
        <v>FS</v>
      </c>
      <c r="T139" s="157" t="s">
        <v>861</v>
      </c>
    </row>
    <row r="140" spans="12:20" ht="14.25" x14ac:dyDescent="0.2">
      <c r="L140" s="224"/>
      <c r="M140" s="185">
        <v>5</v>
      </c>
      <c r="N140" s="188">
        <f t="shared" si="27"/>
        <v>20</v>
      </c>
      <c r="O140" s="103">
        <f t="shared" si="30"/>
        <v>42869</v>
      </c>
      <c r="P140" s="102">
        <f t="shared" si="31"/>
        <v>7</v>
      </c>
      <c r="Q140" s="102">
        <f t="shared" si="26"/>
        <v>134</v>
      </c>
      <c r="R140" s="102" t="str">
        <f t="shared" si="28"/>
        <v>DOMINGO</v>
      </c>
      <c r="S140" s="102" t="str">
        <f t="shared" si="29"/>
        <v>FS</v>
      </c>
      <c r="T140" s="157" t="s">
        <v>861</v>
      </c>
    </row>
    <row r="141" spans="12:20" ht="14.25" x14ac:dyDescent="0.2">
      <c r="L141" s="224"/>
      <c r="M141" s="185">
        <v>5</v>
      </c>
      <c r="N141" s="188">
        <f t="shared" si="27"/>
        <v>21</v>
      </c>
      <c r="O141" s="103">
        <f t="shared" si="30"/>
        <v>42870</v>
      </c>
      <c r="P141" s="102">
        <f t="shared" si="31"/>
        <v>1</v>
      </c>
      <c r="Q141" s="102">
        <f t="shared" si="26"/>
        <v>135</v>
      </c>
      <c r="R141" s="102" t="str">
        <f t="shared" si="28"/>
        <v>LUNES</v>
      </c>
      <c r="S141" s="102" t="str">
        <f t="shared" si="29"/>
        <v>LB</v>
      </c>
      <c r="T141" s="157" t="s">
        <v>862</v>
      </c>
    </row>
    <row r="142" spans="12:20" ht="14.25" x14ac:dyDescent="0.2">
      <c r="L142" s="224"/>
      <c r="M142" s="185">
        <v>5</v>
      </c>
      <c r="N142" s="188">
        <f t="shared" si="27"/>
        <v>21</v>
      </c>
      <c r="O142" s="103">
        <f t="shared" si="30"/>
        <v>42871</v>
      </c>
      <c r="P142" s="102">
        <f t="shared" si="31"/>
        <v>2</v>
      </c>
      <c r="Q142" s="102">
        <f t="shared" si="26"/>
        <v>136</v>
      </c>
      <c r="R142" s="102" t="str">
        <f t="shared" si="28"/>
        <v>MARTES</v>
      </c>
      <c r="S142" s="102" t="str">
        <f t="shared" si="29"/>
        <v>LB</v>
      </c>
      <c r="T142" s="157" t="s">
        <v>862</v>
      </c>
    </row>
    <row r="143" spans="12:20" ht="14.25" x14ac:dyDescent="0.2">
      <c r="L143" s="224"/>
      <c r="M143" s="185">
        <v>5</v>
      </c>
      <c r="N143" s="188">
        <f t="shared" si="27"/>
        <v>21</v>
      </c>
      <c r="O143" s="103">
        <f t="shared" si="30"/>
        <v>42872</v>
      </c>
      <c r="P143" s="102">
        <f t="shared" si="31"/>
        <v>3</v>
      </c>
      <c r="Q143" s="102">
        <f t="shared" si="26"/>
        <v>137</v>
      </c>
      <c r="R143" s="102" t="str">
        <f t="shared" si="28"/>
        <v>MIERCOLES</v>
      </c>
      <c r="S143" s="102" t="str">
        <f t="shared" si="29"/>
        <v>LB</v>
      </c>
      <c r="T143" s="157" t="s">
        <v>862</v>
      </c>
    </row>
    <row r="144" spans="12:20" ht="14.25" x14ac:dyDescent="0.2">
      <c r="L144" s="224"/>
      <c r="M144" s="185">
        <v>5</v>
      </c>
      <c r="N144" s="188">
        <f t="shared" si="27"/>
        <v>21</v>
      </c>
      <c r="O144" s="103">
        <f t="shared" si="30"/>
        <v>42873</v>
      </c>
      <c r="P144" s="102">
        <f t="shared" si="31"/>
        <v>4</v>
      </c>
      <c r="Q144" s="102">
        <f t="shared" si="26"/>
        <v>138</v>
      </c>
      <c r="R144" s="102" t="str">
        <f t="shared" si="28"/>
        <v>JUEVES</v>
      </c>
      <c r="S144" s="102" t="str">
        <f t="shared" si="29"/>
        <v>LB</v>
      </c>
      <c r="T144" s="157" t="s">
        <v>862</v>
      </c>
    </row>
    <row r="145" spans="12:20" ht="14.25" x14ac:dyDescent="0.2">
      <c r="L145" s="224"/>
      <c r="M145" s="185">
        <v>5</v>
      </c>
      <c r="N145" s="188">
        <f t="shared" si="27"/>
        <v>21</v>
      </c>
      <c r="O145" s="103">
        <f t="shared" si="30"/>
        <v>42874</v>
      </c>
      <c r="P145" s="102">
        <f t="shared" si="31"/>
        <v>5</v>
      </c>
      <c r="Q145" s="102">
        <f t="shared" si="26"/>
        <v>139</v>
      </c>
      <c r="R145" s="102" t="str">
        <f t="shared" si="28"/>
        <v>VIERNES</v>
      </c>
      <c r="S145" s="102" t="str">
        <f t="shared" si="29"/>
        <v>LB</v>
      </c>
      <c r="T145" s="157" t="s">
        <v>862</v>
      </c>
    </row>
    <row r="146" spans="12:20" ht="14.25" x14ac:dyDescent="0.2">
      <c r="L146" s="224"/>
      <c r="M146" s="185">
        <v>5</v>
      </c>
      <c r="N146" s="188">
        <f t="shared" si="27"/>
        <v>21</v>
      </c>
      <c r="O146" s="103">
        <f t="shared" si="30"/>
        <v>42875</v>
      </c>
      <c r="P146" s="102">
        <f t="shared" si="31"/>
        <v>6</v>
      </c>
      <c r="Q146" s="102">
        <f t="shared" si="26"/>
        <v>140</v>
      </c>
      <c r="R146" s="102" t="str">
        <f t="shared" si="28"/>
        <v>SABADO</v>
      </c>
      <c r="S146" s="102" t="str">
        <f t="shared" si="29"/>
        <v>FS</v>
      </c>
      <c r="T146" s="157" t="s">
        <v>861</v>
      </c>
    </row>
    <row r="147" spans="12:20" ht="14.25" x14ac:dyDescent="0.2">
      <c r="L147" s="224"/>
      <c r="M147" s="185">
        <v>5</v>
      </c>
      <c r="N147" s="188">
        <f t="shared" si="27"/>
        <v>21</v>
      </c>
      <c r="O147" s="103">
        <f t="shared" si="30"/>
        <v>42876</v>
      </c>
      <c r="P147" s="102">
        <f t="shared" si="31"/>
        <v>7</v>
      </c>
      <c r="Q147" s="102">
        <f t="shared" si="26"/>
        <v>141</v>
      </c>
      <c r="R147" s="102" t="str">
        <f t="shared" si="28"/>
        <v>DOMINGO</v>
      </c>
      <c r="S147" s="102" t="str">
        <f t="shared" si="29"/>
        <v>FS</v>
      </c>
      <c r="T147" s="157" t="s">
        <v>861</v>
      </c>
    </row>
    <row r="148" spans="12:20" ht="14.25" x14ac:dyDescent="0.2">
      <c r="L148" s="224"/>
      <c r="M148" s="185">
        <v>5</v>
      </c>
      <c r="N148" s="188">
        <f t="shared" si="27"/>
        <v>22</v>
      </c>
      <c r="O148" s="103">
        <f t="shared" si="30"/>
        <v>42877</v>
      </c>
      <c r="P148" s="102">
        <f t="shared" si="31"/>
        <v>1</v>
      </c>
      <c r="Q148" s="102">
        <f t="shared" si="26"/>
        <v>142</v>
      </c>
      <c r="R148" s="102" t="str">
        <f t="shared" si="28"/>
        <v>LUNES</v>
      </c>
      <c r="S148" s="102" t="str">
        <f t="shared" si="29"/>
        <v>LB</v>
      </c>
      <c r="T148" s="157" t="s">
        <v>862</v>
      </c>
    </row>
    <row r="149" spans="12:20" ht="14.25" x14ac:dyDescent="0.2">
      <c r="L149" s="224"/>
      <c r="M149" s="185">
        <v>5</v>
      </c>
      <c r="N149" s="188">
        <f t="shared" si="27"/>
        <v>22</v>
      </c>
      <c r="O149" s="103">
        <f t="shared" si="30"/>
        <v>42878</v>
      </c>
      <c r="P149" s="102">
        <f t="shared" si="31"/>
        <v>2</v>
      </c>
      <c r="Q149" s="102">
        <f t="shared" si="26"/>
        <v>143</v>
      </c>
      <c r="R149" s="102" t="str">
        <f t="shared" si="28"/>
        <v>MARTES</v>
      </c>
      <c r="S149" s="102" t="str">
        <f t="shared" si="29"/>
        <v>LB</v>
      </c>
      <c r="T149" s="157" t="s">
        <v>862</v>
      </c>
    </row>
    <row r="150" spans="12:20" ht="14.25" x14ac:dyDescent="0.2">
      <c r="L150" s="224"/>
      <c r="M150" s="185">
        <v>5</v>
      </c>
      <c r="N150" s="188">
        <f t="shared" si="27"/>
        <v>22</v>
      </c>
      <c r="O150" s="103">
        <f t="shared" si="30"/>
        <v>42879</v>
      </c>
      <c r="P150" s="102">
        <f t="shared" si="31"/>
        <v>3</v>
      </c>
      <c r="Q150" s="102">
        <f t="shared" si="26"/>
        <v>144</v>
      </c>
      <c r="R150" s="102" t="str">
        <f t="shared" si="28"/>
        <v>MIERCOLES</v>
      </c>
      <c r="S150" s="102" t="str">
        <f t="shared" si="29"/>
        <v>LB</v>
      </c>
      <c r="T150" s="157" t="s">
        <v>862</v>
      </c>
    </row>
    <row r="151" spans="12:20" ht="14.25" x14ac:dyDescent="0.2">
      <c r="L151" s="224"/>
      <c r="M151" s="185">
        <v>5</v>
      </c>
      <c r="N151" s="188">
        <f t="shared" si="27"/>
        <v>22</v>
      </c>
      <c r="O151" s="103">
        <f t="shared" si="30"/>
        <v>42880</v>
      </c>
      <c r="P151" s="102">
        <f t="shared" si="31"/>
        <v>4</v>
      </c>
      <c r="Q151" s="102">
        <f t="shared" si="26"/>
        <v>145</v>
      </c>
      <c r="R151" s="102" t="str">
        <f t="shared" si="28"/>
        <v>JUEVES</v>
      </c>
      <c r="S151" s="102" t="str">
        <f t="shared" si="29"/>
        <v>LB</v>
      </c>
      <c r="T151" s="157" t="s">
        <v>862</v>
      </c>
    </row>
    <row r="152" spans="12:20" ht="14.25" x14ac:dyDescent="0.2">
      <c r="L152" s="224"/>
      <c r="M152" s="185">
        <v>5</v>
      </c>
      <c r="N152" s="188">
        <f t="shared" si="27"/>
        <v>22</v>
      </c>
      <c r="O152" s="103">
        <f t="shared" si="30"/>
        <v>42881</v>
      </c>
      <c r="P152" s="102">
        <f t="shared" si="31"/>
        <v>5</v>
      </c>
      <c r="Q152" s="102">
        <f t="shared" si="26"/>
        <v>146</v>
      </c>
      <c r="R152" s="102" t="str">
        <f t="shared" si="28"/>
        <v>VIERNES</v>
      </c>
      <c r="S152" s="102" t="str">
        <f t="shared" si="29"/>
        <v>LB</v>
      </c>
      <c r="T152" s="157" t="s">
        <v>862</v>
      </c>
    </row>
    <row r="153" spans="12:20" ht="14.25" x14ac:dyDescent="0.2">
      <c r="L153" s="224"/>
      <c r="M153" s="185">
        <v>5</v>
      </c>
      <c r="N153" s="188">
        <f t="shared" si="27"/>
        <v>22</v>
      </c>
      <c r="O153" s="103">
        <f t="shared" si="30"/>
        <v>42882</v>
      </c>
      <c r="P153" s="102">
        <f t="shared" si="31"/>
        <v>6</v>
      </c>
      <c r="Q153" s="102">
        <f t="shared" si="26"/>
        <v>147</v>
      </c>
      <c r="R153" s="102" t="str">
        <f t="shared" si="28"/>
        <v>SABADO</v>
      </c>
      <c r="S153" s="102" t="str">
        <f t="shared" si="29"/>
        <v>FS</v>
      </c>
      <c r="T153" s="157" t="s">
        <v>861</v>
      </c>
    </row>
    <row r="154" spans="12:20" ht="14.25" x14ac:dyDescent="0.2">
      <c r="L154" s="224"/>
      <c r="M154" s="185">
        <v>5</v>
      </c>
      <c r="N154" s="188">
        <f t="shared" si="27"/>
        <v>22</v>
      </c>
      <c r="O154" s="103">
        <f t="shared" si="30"/>
        <v>42883</v>
      </c>
      <c r="P154" s="102">
        <f t="shared" si="31"/>
        <v>7</v>
      </c>
      <c r="Q154" s="102">
        <f t="shared" si="26"/>
        <v>148</v>
      </c>
      <c r="R154" s="102" t="str">
        <f t="shared" si="28"/>
        <v>DOMINGO</v>
      </c>
      <c r="S154" s="102" t="str">
        <f t="shared" si="29"/>
        <v>FS</v>
      </c>
      <c r="T154" s="157" t="s">
        <v>861</v>
      </c>
    </row>
    <row r="155" spans="12:20" ht="14.25" x14ac:dyDescent="0.2">
      <c r="L155" s="224"/>
      <c r="M155" s="185">
        <v>5</v>
      </c>
      <c r="N155" s="188">
        <f t="shared" si="27"/>
        <v>23</v>
      </c>
      <c r="O155" s="103">
        <f t="shared" si="30"/>
        <v>42884</v>
      </c>
      <c r="P155" s="102">
        <f t="shared" si="31"/>
        <v>1</v>
      </c>
      <c r="Q155" s="102">
        <f t="shared" si="26"/>
        <v>149</v>
      </c>
      <c r="R155" s="102" t="str">
        <f t="shared" si="28"/>
        <v>LUNES</v>
      </c>
      <c r="S155" s="102" t="str">
        <f t="shared" si="29"/>
        <v>LB</v>
      </c>
      <c r="T155" s="157" t="s">
        <v>862</v>
      </c>
    </row>
    <row r="156" spans="12:20" ht="14.25" x14ac:dyDescent="0.2">
      <c r="L156" s="224"/>
      <c r="M156" s="185">
        <v>5</v>
      </c>
      <c r="N156" s="188">
        <f t="shared" si="27"/>
        <v>23</v>
      </c>
      <c r="O156" s="103">
        <f t="shared" si="30"/>
        <v>42885</v>
      </c>
      <c r="P156" s="102">
        <f t="shared" si="31"/>
        <v>2</v>
      </c>
      <c r="Q156" s="102">
        <f t="shared" si="26"/>
        <v>150</v>
      </c>
      <c r="R156" s="102" t="str">
        <f t="shared" si="28"/>
        <v>MARTES</v>
      </c>
      <c r="S156" s="102" t="str">
        <f t="shared" si="29"/>
        <v>LB</v>
      </c>
      <c r="T156" s="157" t="s">
        <v>862</v>
      </c>
    </row>
    <row r="157" spans="12:20" ht="15" thickBot="1" x14ac:dyDescent="0.25">
      <c r="L157" s="225"/>
      <c r="M157" s="190">
        <v>5</v>
      </c>
      <c r="N157" s="189">
        <f t="shared" si="27"/>
        <v>23</v>
      </c>
      <c r="O157" s="159">
        <f t="shared" si="30"/>
        <v>42886</v>
      </c>
      <c r="P157" s="160">
        <f t="shared" si="31"/>
        <v>3</v>
      </c>
      <c r="Q157" s="160">
        <f t="shared" si="26"/>
        <v>151</v>
      </c>
      <c r="R157" s="160" t="str">
        <f t="shared" si="28"/>
        <v>MIERCOLES</v>
      </c>
      <c r="S157" s="160" t="str">
        <f t="shared" si="29"/>
        <v>LB</v>
      </c>
      <c r="T157" s="161" t="s">
        <v>862</v>
      </c>
    </row>
    <row r="158" spans="12:20" ht="14.25" x14ac:dyDescent="0.2">
      <c r="L158" s="223" t="s">
        <v>784</v>
      </c>
      <c r="M158" s="184">
        <v>6</v>
      </c>
      <c r="N158" s="187">
        <f t="shared" si="27"/>
        <v>23</v>
      </c>
      <c r="O158" s="153">
        <f t="shared" si="30"/>
        <v>42887</v>
      </c>
      <c r="P158" s="154">
        <f t="shared" si="31"/>
        <v>4</v>
      </c>
      <c r="Q158" s="154">
        <f t="shared" si="26"/>
        <v>152</v>
      </c>
      <c r="R158" s="154" t="str">
        <f t="shared" si="28"/>
        <v>JUEVES</v>
      </c>
      <c r="S158" s="154" t="str">
        <f t="shared" si="29"/>
        <v>LB</v>
      </c>
      <c r="T158" s="155" t="s">
        <v>862</v>
      </c>
    </row>
    <row r="159" spans="12:20" ht="14.25" x14ac:dyDescent="0.2">
      <c r="L159" s="224"/>
      <c r="M159" s="185">
        <v>6</v>
      </c>
      <c r="N159" s="188">
        <f t="shared" si="27"/>
        <v>23</v>
      </c>
      <c r="O159" s="103">
        <f t="shared" si="30"/>
        <v>42888</v>
      </c>
      <c r="P159" s="102">
        <f t="shared" si="31"/>
        <v>5</v>
      </c>
      <c r="Q159" s="102">
        <f t="shared" si="26"/>
        <v>153</v>
      </c>
      <c r="R159" s="102" t="str">
        <f t="shared" si="28"/>
        <v>VIERNES</v>
      </c>
      <c r="S159" s="102" t="str">
        <f t="shared" si="29"/>
        <v>LB</v>
      </c>
      <c r="T159" s="157" t="s">
        <v>862</v>
      </c>
    </row>
    <row r="160" spans="12:20" ht="14.25" x14ac:dyDescent="0.2">
      <c r="L160" s="224"/>
      <c r="M160" s="185">
        <v>6</v>
      </c>
      <c r="N160" s="188">
        <f t="shared" si="27"/>
        <v>23</v>
      </c>
      <c r="O160" s="103">
        <f t="shared" si="30"/>
        <v>42889</v>
      </c>
      <c r="P160" s="102">
        <f t="shared" si="31"/>
        <v>6</v>
      </c>
      <c r="Q160" s="102">
        <f t="shared" si="26"/>
        <v>154</v>
      </c>
      <c r="R160" s="102" t="str">
        <f t="shared" si="28"/>
        <v>SABADO</v>
      </c>
      <c r="S160" s="102" t="str">
        <f t="shared" si="29"/>
        <v>FS</v>
      </c>
      <c r="T160" s="157" t="s">
        <v>861</v>
      </c>
    </row>
    <row r="161" spans="12:20" ht="14.25" x14ac:dyDescent="0.2">
      <c r="L161" s="224"/>
      <c r="M161" s="185">
        <v>6</v>
      </c>
      <c r="N161" s="188">
        <f t="shared" si="27"/>
        <v>23</v>
      </c>
      <c r="O161" s="103">
        <f t="shared" si="30"/>
        <v>42890</v>
      </c>
      <c r="P161" s="102">
        <f t="shared" si="31"/>
        <v>7</v>
      </c>
      <c r="Q161" s="102">
        <f t="shared" si="26"/>
        <v>155</v>
      </c>
      <c r="R161" s="102" t="str">
        <f t="shared" si="28"/>
        <v>DOMINGO</v>
      </c>
      <c r="S161" s="102" t="str">
        <f t="shared" si="29"/>
        <v>FS</v>
      </c>
      <c r="T161" s="157" t="s">
        <v>861</v>
      </c>
    </row>
    <row r="162" spans="12:20" ht="14.25" x14ac:dyDescent="0.2">
      <c r="L162" s="224"/>
      <c r="M162" s="185">
        <v>6</v>
      </c>
      <c r="N162" s="188">
        <f t="shared" si="27"/>
        <v>24</v>
      </c>
      <c r="O162" s="103">
        <f t="shared" si="30"/>
        <v>42891</v>
      </c>
      <c r="P162" s="102">
        <f t="shared" si="31"/>
        <v>1</v>
      </c>
      <c r="Q162" s="102">
        <f t="shared" si="26"/>
        <v>156</v>
      </c>
      <c r="R162" s="102" t="str">
        <f t="shared" si="28"/>
        <v>LUNES</v>
      </c>
      <c r="S162" s="102" t="str">
        <f t="shared" si="29"/>
        <v>LB</v>
      </c>
      <c r="T162" s="157" t="s">
        <v>862</v>
      </c>
    </row>
    <row r="163" spans="12:20" ht="14.25" x14ac:dyDescent="0.2">
      <c r="L163" s="224"/>
      <c r="M163" s="185">
        <v>6</v>
      </c>
      <c r="N163" s="188">
        <f t="shared" si="27"/>
        <v>24</v>
      </c>
      <c r="O163" s="103">
        <f t="shared" si="30"/>
        <v>42892</v>
      </c>
      <c r="P163" s="102">
        <f t="shared" si="31"/>
        <v>2</v>
      </c>
      <c r="Q163" s="102">
        <f t="shared" si="26"/>
        <v>157</v>
      </c>
      <c r="R163" s="102" t="str">
        <f t="shared" si="28"/>
        <v>MARTES</v>
      </c>
      <c r="S163" s="102" t="str">
        <f t="shared" si="29"/>
        <v>LB</v>
      </c>
      <c r="T163" s="157" t="s">
        <v>862</v>
      </c>
    </row>
    <row r="164" spans="12:20" ht="14.25" x14ac:dyDescent="0.2">
      <c r="L164" s="224"/>
      <c r="M164" s="185">
        <v>6</v>
      </c>
      <c r="N164" s="188">
        <f t="shared" si="27"/>
        <v>24</v>
      </c>
      <c r="O164" s="103">
        <f t="shared" si="30"/>
        <v>42893</v>
      </c>
      <c r="P164" s="102">
        <f t="shared" si="31"/>
        <v>3</v>
      </c>
      <c r="Q164" s="102">
        <f t="shared" si="26"/>
        <v>158</v>
      </c>
      <c r="R164" s="102" t="str">
        <f t="shared" si="28"/>
        <v>MIERCOLES</v>
      </c>
      <c r="S164" s="102" t="str">
        <f t="shared" si="29"/>
        <v>LB</v>
      </c>
      <c r="T164" s="157" t="s">
        <v>862</v>
      </c>
    </row>
    <row r="165" spans="12:20" ht="14.25" x14ac:dyDescent="0.2">
      <c r="L165" s="224"/>
      <c r="M165" s="185">
        <v>6</v>
      </c>
      <c r="N165" s="188">
        <f t="shared" si="27"/>
        <v>24</v>
      </c>
      <c r="O165" s="103">
        <f t="shared" si="30"/>
        <v>42894</v>
      </c>
      <c r="P165" s="102">
        <f t="shared" si="31"/>
        <v>4</v>
      </c>
      <c r="Q165" s="102">
        <f t="shared" si="26"/>
        <v>159</v>
      </c>
      <c r="R165" s="102" t="str">
        <f t="shared" si="28"/>
        <v>JUEVES</v>
      </c>
      <c r="S165" s="102" t="str">
        <f t="shared" si="29"/>
        <v>LB</v>
      </c>
      <c r="T165" s="157" t="s">
        <v>862</v>
      </c>
    </row>
    <row r="166" spans="12:20" ht="14.25" x14ac:dyDescent="0.2">
      <c r="L166" s="224"/>
      <c r="M166" s="185">
        <v>6</v>
      </c>
      <c r="N166" s="188">
        <f t="shared" si="27"/>
        <v>24</v>
      </c>
      <c r="O166" s="103">
        <f t="shared" si="30"/>
        <v>42895</v>
      </c>
      <c r="P166" s="102">
        <f t="shared" si="31"/>
        <v>5</v>
      </c>
      <c r="Q166" s="102">
        <f t="shared" si="26"/>
        <v>160</v>
      </c>
      <c r="R166" s="102" t="str">
        <f t="shared" si="28"/>
        <v>VIERNES</v>
      </c>
      <c r="S166" s="102" t="str">
        <f t="shared" si="29"/>
        <v>LB</v>
      </c>
      <c r="T166" s="157" t="s">
        <v>862</v>
      </c>
    </row>
    <row r="167" spans="12:20" ht="14.25" x14ac:dyDescent="0.2">
      <c r="L167" s="224"/>
      <c r="M167" s="185">
        <v>6</v>
      </c>
      <c r="N167" s="188">
        <f t="shared" si="27"/>
        <v>24</v>
      </c>
      <c r="O167" s="103">
        <f t="shared" si="30"/>
        <v>42896</v>
      </c>
      <c r="P167" s="102">
        <f t="shared" si="31"/>
        <v>6</v>
      </c>
      <c r="Q167" s="102">
        <f t="shared" si="26"/>
        <v>161</v>
      </c>
      <c r="R167" s="102" t="str">
        <f t="shared" si="28"/>
        <v>SABADO</v>
      </c>
      <c r="S167" s="102" t="str">
        <f t="shared" si="29"/>
        <v>FS</v>
      </c>
      <c r="T167" s="157" t="s">
        <v>861</v>
      </c>
    </row>
    <row r="168" spans="12:20" ht="14.25" x14ac:dyDescent="0.2">
      <c r="L168" s="224"/>
      <c r="M168" s="185">
        <v>6</v>
      </c>
      <c r="N168" s="188">
        <f t="shared" si="27"/>
        <v>24</v>
      </c>
      <c r="O168" s="103">
        <f t="shared" si="30"/>
        <v>42897</v>
      </c>
      <c r="P168" s="102">
        <f t="shared" si="31"/>
        <v>7</v>
      </c>
      <c r="Q168" s="102">
        <f t="shared" si="26"/>
        <v>162</v>
      </c>
      <c r="R168" s="102" t="str">
        <f t="shared" si="28"/>
        <v>DOMINGO</v>
      </c>
      <c r="S168" s="102" t="str">
        <f t="shared" si="29"/>
        <v>FS</v>
      </c>
      <c r="T168" s="157" t="s">
        <v>861</v>
      </c>
    </row>
    <row r="169" spans="12:20" ht="14.25" x14ac:dyDescent="0.2">
      <c r="L169" s="224"/>
      <c r="M169" s="185">
        <v>6</v>
      </c>
      <c r="N169" s="188">
        <f t="shared" si="27"/>
        <v>25</v>
      </c>
      <c r="O169" s="103">
        <f t="shared" si="30"/>
        <v>42898</v>
      </c>
      <c r="P169" s="102">
        <f t="shared" si="31"/>
        <v>1</v>
      </c>
      <c r="Q169" s="102">
        <f t="shared" si="26"/>
        <v>163</v>
      </c>
      <c r="R169" s="102" t="str">
        <f t="shared" si="28"/>
        <v>LUNES</v>
      </c>
      <c r="S169" s="102" t="str">
        <f t="shared" si="29"/>
        <v>LB</v>
      </c>
      <c r="T169" s="157" t="s">
        <v>862</v>
      </c>
    </row>
    <row r="170" spans="12:20" ht="14.25" x14ac:dyDescent="0.2">
      <c r="L170" s="224"/>
      <c r="M170" s="185">
        <v>6</v>
      </c>
      <c r="N170" s="188">
        <f t="shared" si="27"/>
        <v>25</v>
      </c>
      <c r="O170" s="103">
        <f t="shared" si="30"/>
        <v>42899</v>
      </c>
      <c r="P170" s="102">
        <f t="shared" si="31"/>
        <v>2</v>
      </c>
      <c r="Q170" s="102">
        <f t="shared" si="26"/>
        <v>164</v>
      </c>
      <c r="R170" s="102" t="str">
        <f t="shared" si="28"/>
        <v>MARTES</v>
      </c>
      <c r="S170" s="102" t="str">
        <f t="shared" si="29"/>
        <v>LB</v>
      </c>
      <c r="T170" s="157" t="s">
        <v>862</v>
      </c>
    </row>
    <row r="171" spans="12:20" ht="14.25" x14ac:dyDescent="0.2">
      <c r="L171" s="224"/>
      <c r="M171" s="185">
        <v>6</v>
      </c>
      <c r="N171" s="188">
        <f t="shared" si="27"/>
        <v>25</v>
      </c>
      <c r="O171" s="103">
        <f t="shared" si="30"/>
        <v>42900</v>
      </c>
      <c r="P171" s="102">
        <f t="shared" si="31"/>
        <v>3</v>
      </c>
      <c r="Q171" s="102">
        <f t="shared" si="26"/>
        <v>165</v>
      </c>
      <c r="R171" s="102" t="str">
        <f t="shared" si="28"/>
        <v>MIERCOLES</v>
      </c>
      <c r="S171" s="102" t="str">
        <f t="shared" si="29"/>
        <v>LB</v>
      </c>
      <c r="T171" s="157" t="s">
        <v>862</v>
      </c>
    </row>
    <row r="172" spans="12:20" ht="14.25" x14ac:dyDescent="0.2">
      <c r="L172" s="224"/>
      <c r="M172" s="185">
        <v>6</v>
      </c>
      <c r="N172" s="188">
        <f t="shared" si="27"/>
        <v>25</v>
      </c>
      <c r="O172" s="103">
        <f t="shared" si="30"/>
        <v>42901</v>
      </c>
      <c r="P172" s="102">
        <f t="shared" si="31"/>
        <v>4</v>
      </c>
      <c r="Q172" s="102">
        <f t="shared" si="26"/>
        <v>166</v>
      </c>
      <c r="R172" s="102" t="str">
        <f t="shared" si="28"/>
        <v>JUEVES</v>
      </c>
      <c r="S172" s="102" t="str">
        <f t="shared" si="29"/>
        <v>LB</v>
      </c>
      <c r="T172" s="157" t="s">
        <v>862</v>
      </c>
    </row>
    <row r="173" spans="12:20" ht="14.25" x14ac:dyDescent="0.2">
      <c r="L173" s="224"/>
      <c r="M173" s="185">
        <v>6</v>
      </c>
      <c r="N173" s="188">
        <f t="shared" si="27"/>
        <v>25</v>
      </c>
      <c r="O173" s="103">
        <f t="shared" si="30"/>
        <v>42902</v>
      </c>
      <c r="P173" s="102">
        <f t="shared" si="31"/>
        <v>5</v>
      </c>
      <c r="Q173" s="102">
        <f t="shared" si="26"/>
        <v>167</v>
      </c>
      <c r="R173" s="102" t="str">
        <f t="shared" si="28"/>
        <v>VIERNES</v>
      </c>
      <c r="S173" s="102" t="str">
        <f t="shared" si="29"/>
        <v>LB</v>
      </c>
      <c r="T173" s="157" t="s">
        <v>862</v>
      </c>
    </row>
    <row r="174" spans="12:20" ht="14.25" x14ac:dyDescent="0.2">
      <c r="L174" s="224"/>
      <c r="M174" s="185">
        <v>6</v>
      </c>
      <c r="N174" s="188">
        <f t="shared" si="27"/>
        <v>25</v>
      </c>
      <c r="O174" s="103">
        <f t="shared" si="30"/>
        <v>42903</v>
      </c>
      <c r="P174" s="102">
        <f t="shared" si="31"/>
        <v>6</v>
      </c>
      <c r="Q174" s="102">
        <f t="shared" si="26"/>
        <v>168</v>
      </c>
      <c r="R174" s="102" t="str">
        <f t="shared" si="28"/>
        <v>SABADO</v>
      </c>
      <c r="S174" s="102" t="str">
        <f t="shared" si="29"/>
        <v>FS</v>
      </c>
      <c r="T174" s="157" t="s">
        <v>861</v>
      </c>
    </row>
    <row r="175" spans="12:20" ht="14.25" x14ac:dyDescent="0.2">
      <c r="L175" s="224"/>
      <c r="M175" s="185">
        <v>6</v>
      </c>
      <c r="N175" s="188">
        <f t="shared" si="27"/>
        <v>25</v>
      </c>
      <c r="O175" s="103">
        <f t="shared" si="30"/>
        <v>42904</v>
      </c>
      <c r="P175" s="102">
        <f t="shared" si="31"/>
        <v>7</v>
      </c>
      <c r="Q175" s="102">
        <f t="shared" si="26"/>
        <v>169</v>
      </c>
      <c r="R175" s="102" t="str">
        <f t="shared" si="28"/>
        <v>DOMINGO</v>
      </c>
      <c r="S175" s="102" t="str">
        <f t="shared" si="29"/>
        <v>FS</v>
      </c>
      <c r="T175" s="157" t="s">
        <v>861</v>
      </c>
    </row>
    <row r="176" spans="12:20" ht="14.25" x14ac:dyDescent="0.2">
      <c r="L176" s="224"/>
      <c r="M176" s="185">
        <v>6</v>
      </c>
      <c r="N176" s="188">
        <f t="shared" si="27"/>
        <v>26</v>
      </c>
      <c r="O176" s="103">
        <f t="shared" si="30"/>
        <v>42905</v>
      </c>
      <c r="P176" s="102">
        <f t="shared" si="31"/>
        <v>1</v>
      </c>
      <c r="Q176" s="102">
        <f t="shared" si="26"/>
        <v>170</v>
      </c>
      <c r="R176" s="102" t="str">
        <f t="shared" si="28"/>
        <v>LUNES</v>
      </c>
      <c r="S176" s="102" t="str">
        <f t="shared" si="29"/>
        <v>LB</v>
      </c>
      <c r="T176" s="157" t="s">
        <v>862</v>
      </c>
    </row>
    <row r="177" spans="12:20" ht="14.25" x14ac:dyDescent="0.2">
      <c r="L177" s="224"/>
      <c r="M177" s="185">
        <v>6</v>
      </c>
      <c r="N177" s="188">
        <f t="shared" si="27"/>
        <v>26</v>
      </c>
      <c r="O177" s="103">
        <f t="shared" si="30"/>
        <v>42906</v>
      </c>
      <c r="P177" s="102">
        <f t="shared" si="31"/>
        <v>2</v>
      </c>
      <c r="Q177" s="102">
        <f t="shared" si="26"/>
        <v>171</v>
      </c>
      <c r="R177" s="102" t="str">
        <f t="shared" si="28"/>
        <v>MARTES</v>
      </c>
      <c r="S177" s="102" t="str">
        <f t="shared" si="29"/>
        <v>LB</v>
      </c>
      <c r="T177" s="157" t="s">
        <v>862</v>
      </c>
    </row>
    <row r="178" spans="12:20" ht="14.25" x14ac:dyDescent="0.2">
      <c r="L178" s="224"/>
      <c r="M178" s="185">
        <v>6</v>
      </c>
      <c r="N178" s="188">
        <f t="shared" si="27"/>
        <v>26</v>
      </c>
      <c r="O178" s="103">
        <f t="shared" si="30"/>
        <v>42907</v>
      </c>
      <c r="P178" s="102">
        <f t="shared" si="31"/>
        <v>3</v>
      </c>
      <c r="Q178" s="102">
        <f t="shared" si="26"/>
        <v>172</v>
      </c>
      <c r="R178" s="102" t="str">
        <f t="shared" si="28"/>
        <v>MIERCOLES</v>
      </c>
      <c r="S178" s="102" t="str">
        <f t="shared" si="29"/>
        <v>LB</v>
      </c>
      <c r="T178" s="157" t="s">
        <v>862</v>
      </c>
    </row>
    <row r="179" spans="12:20" ht="14.25" x14ac:dyDescent="0.2">
      <c r="L179" s="224"/>
      <c r="M179" s="185">
        <v>6</v>
      </c>
      <c r="N179" s="188">
        <f t="shared" si="27"/>
        <v>26</v>
      </c>
      <c r="O179" s="103">
        <f t="shared" si="30"/>
        <v>42908</v>
      </c>
      <c r="P179" s="102">
        <f t="shared" si="31"/>
        <v>4</v>
      </c>
      <c r="Q179" s="102">
        <f t="shared" si="26"/>
        <v>173</v>
      </c>
      <c r="R179" s="102" t="str">
        <f t="shared" si="28"/>
        <v>JUEVES</v>
      </c>
      <c r="S179" s="102" t="str">
        <f t="shared" si="29"/>
        <v>LB</v>
      </c>
      <c r="T179" s="157" t="s">
        <v>862</v>
      </c>
    </row>
    <row r="180" spans="12:20" ht="14.25" x14ac:dyDescent="0.2">
      <c r="L180" s="224"/>
      <c r="M180" s="185">
        <v>6</v>
      </c>
      <c r="N180" s="188">
        <f t="shared" si="27"/>
        <v>26</v>
      </c>
      <c r="O180" s="103">
        <f t="shared" si="30"/>
        <v>42909</v>
      </c>
      <c r="P180" s="102">
        <f t="shared" si="31"/>
        <v>5</v>
      </c>
      <c r="Q180" s="102">
        <f t="shared" si="26"/>
        <v>174</v>
      </c>
      <c r="R180" s="102" t="str">
        <f t="shared" si="28"/>
        <v>VIERNES</v>
      </c>
      <c r="S180" s="102" t="str">
        <f t="shared" si="29"/>
        <v>LB</v>
      </c>
      <c r="T180" s="157" t="s">
        <v>862</v>
      </c>
    </row>
    <row r="181" spans="12:20" ht="14.25" x14ac:dyDescent="0.2">
      <c r="L181" s="224"/>
      <c r="M181" s="185">
        <v>6</v>
      </c>
      <c r="N181" s="188">
        <f t="shared" si="27"/>
        <v>26</v>
      </c>
      <c r="O181" s="103">
        <f t="shared" si="30"/>
        <v>42910</v>
      </c>
      <c r="P181" s="102">
        <f t="shared" si="31"/>
        <v>6</v>
      </c>
      <c r="Q181" s="102">
        <f t="shared" si="26"/>
        <v>175</v>
      </c>
      <c r="R181" s="102" t="str">
        <f t="shared" si="28"/>
        <v>SABADO</v>
      </c>
      <c r="S181" s="102" t="str">
        <f t="shared" si="29"/>
        <v>FS</v>
      </c>
      <c r="T181" s="157" t="s">
        <v>861</v>
      </c>
    </row>
    <row r="182" spans="12:20" ht="14.25" x14ac:dyDescent="0.2">
      <c r="L182" s="224"/>
      <c r="M182" s="185">
        <v>6</v>
      </c>
      <c r="N182" s="188">
        <f t="shared" si="27"/>
        <v>26</v>
      </c>
      <c r="O182" s="103">
        <f t="shared" si="30"/>
        <v>42911</v>
      </c>
      <c r="P182" s="102">
        <f t="shared" si="31"/>
        <v>7</v>
      </c>
      <c r="Q182" s="102">
        <f t="shared" si="26"/>
        <v>176</v>
      </c>
      <c r="R182" s="102" t="str">
        <f t="shared" si="28"/>
        <v>DOMINGO</v>
      </c>
      <c r="S182" s="102" t="str">
        <f t="shared" si="29"/>
        <v>FS</v>
      </c>
      <c r="T182" s="157" t="s">
        <v>861</v>
      </c>
    </row>
    <row r="183" spans="12:20" ht="14.25" x14ac:dyDescent="0.2">
      <c r="L183" s="224"/>
      <c r="M183" s="185">
        <v>6</v>
      </c>
      <c r="N183" s="188">
        <f t="shared" si="27"/>
        <v>27</v>
      </c>
      <c r="O183" s="103">
        <f t="shared" si="30"/>
        <v>42912</v>
      </c>
      <c r="P183" s="102">
        <f t="shared" si="31"/>
        <v>1</v>
      </c>
      <c r="Q183" s="102">
        <f t="shared" si="26"/>
        <v>177</v>
      </c>
      <c r="R183" s="102" t="str">
        <f t="shared" si="28"/>
        <v>LUNES</v>
      </c>
      <c r="S183" s="102" t="str">
        <f t="shared" si="29"/>
        <v>LB</v>
      </c>
      <c r="T183" s="157" t="s">
        <v>862</v>
      </c>
    </row>
    <row r="184" spans="12:20" ht="14.25" x14ac:dyDescent="0.2">
      <c r="L184" s="224"/>
      <c r="M184" s="185">
        <v>6</v>
      </c>
      <c r="N184" s="188">
        <f t="shared" si="27"/>
        <v>27</v>
      </c>
      <c r="O184" s="103">
        <f t="shared" si="30"/>
        <v>42913</v>
      </c>
      <c r="P184" s="102">
        <f t="shared" si="31"/>
        <v>2</v>
      </c>
      <c r="Q184" s="102">
        <f t="shared" si="26"/>
        <v>178</v>
      </c>
      <c r="R184" s="102" t="str">
        <f t="shared" si="28"/>
        <v>MARTES</v>
      </c>
      <c r="S184" s="102" t="str">
        <f t="shared" si="29"/>
        <v>LB</v>
      </c>
      <c r="T184" s="157" t="s">
        <v>862</v>
      </c>
    </row>
    <row r="185" spans="12:20" ht="14.25" x14ac:dyDescent="0.2">
      <c r="L185" s="224"/>
      <c r="M185" s="185">
        <v>6</v>
      </c>
      <c r="N185" s="188">
        <f t="shared" si="27"/>
        <v>27</v>
      </c>
      <c r="O185" s="103">
        <f t="shared" si="30"/>
        <v>42914</v>
      </c>
      <c r="P185" s="102">
        <f t="shared" si="31"/>
        <v>3</v>
      </c>
      <c r="Q185" s="102">
        <f t="shared" si="26"/>
        <v>179</v>
      </c>
      <c r="R185" s="102" t="str">
        <f t="shared" si="28"/>
        <v>MIERCOLES</v>
      </c>
      <c r="S185" s="102" t="str">
        <f t="shared" si="29"/>
        <v>LB</v>
      </c>
      <c r="T185" s="157" t="s">
        <v>862</v>
      </c>
    </row>
    <row r="186" spans="12:20" ht="14.25" x14ac:dyDescent="0.2">
      <c r="L186" s="224"/>
      <c r="M186" s="185">
        <v>6</v>
      </c>
      <c r="N186" s="188">
        <f t="shared" si="27"/>
        <v>27</v>
      </c>
      <c r="O186" s="103">
        <f t="shared" si="30"/>
        <v>42915</v>
      </c>
      <c r="P186" s="102">
        <f t="shared" si="31"/>
        <v>4</v>
      </c>
      <c r="Q186" s="102">
        <f t="shared" si="26"/>
        <v>180</v>
      </c>
      <c r="R186" s="102" t="str">
        <f t="shared" si="28"/>
        <v>JUEVES</v>
      </c>
      <c r="S186" s="102" t="str">
        <f t="shared" si="29"/>
        <v>LB</v>
      </c>
      <c r="T186" s="157" t="s">
        <v>862</v>
      </c>
    </row>
    <row r="187" spans="12:20" ht="15" thickBot="1" x14ac:dyDescent="0.25">
      <c r="L187" s="224"/>
      <c r="M187" s="190">
        <v>6</v>
      </c>
      <c r="N187" s="189">
        <f t="shared" si="27"/>
        <v>27</v>
      </c>
      <c r="O187" s="159">
        <f t="shared" si="30"/>
        <v>42916</v>
      </c>
      <c r="P187" s="160">
        <f t="shared" si="31"/>
        <v>5</v>
      </c>
      <c r="Q187" s="160">
        <f t="shared" si="26"/>
        <v>181</v>
      </c>
      <c r="R187" s="160" t="str">
        <f t="shared" si="28"/>
        <v>VIERNES</v>
      </c>
      <c r="S187" s="160" t="str">
        <f t="shared" si="29"/>
        <v>LB</v>
      </c>
      <c r="T187" s="161" t="s">
        <v>862</v>
      </c>
    </row>
    <row r="188" spans="12:20" ht="12.75" customHeight="1" x14ac:dyDescent="0.2">
      <c r="L188" s="223" t="s">
        <v>785</v>
      </c>
      <c r="M188" s="184">
        <v>7</v>
      </c>
      <c r="N188" s="187">
        <f t="shared" si="27"/>
        <v>27</v>
      </c>
      <c r="O188" s="153">
        <f t="shared" si="30"/>
        <v>42917</v>
      </c>
      <c r="P188" s="154">
        <f t="shared" si="31"/>
        <v>6</v>
      </c>
      <c r="Q188" s="154">
        <f t="shared" si="26"/>
        <v>182</v>
      </c>
      <c r="R188" s="154" t="str">
        <f t="shared" si="28"/>
        <v>SABADO</v>
      </c>
      <c r="S188" s="154" t="str">
        <f t="shared" si="29"/>
        <v>FS</v>
      </c>
      <c r="T188" s="155" t="s">
        <v>861</v>
      </c>
    </row>
    <row r="189" spans="12:20" ht="14.25" x14ac:dyDescent="0.2">
      <c r="L189" s="224"/>
      <c r="M189" s="185">
        <v>7</v>
      </c>
      <c r="N189" s="188">
        <f t="shared" si="27"/>
        <v>27</v>
      </c>
      <c r="O189" s="103">
        <f t="shared" si="30"/>
        <v>42918</v>
      </c>
      <c r="P189" s="102">
        <f t="shared" si="31"/>
        <v>7</v>
      </c>
      <c r="Q189" s="102">
        <f t="shared" si="26"/>
        <v>183</v>
      </c>
      <c r="R189" s="102" t="str">
        <f t="shared" si="28"/>
        <v>DOMINGO</v>
      </c>
      <c r="S189" s="102" t="str">
        <f t="shared" si="29"/>
        <v>FS</v>
      </c>
      <c r="T189" s="157" t="s">
        <v>861</v>
      </c>
    </row>
    <row r="190" spans="12:20" ht="14.25" x14ac:dyDescent="0.2">
      <c r="L190" s="224"/>
      <c r="M190" s="185">
        <v>7</v>
      </c>
      <c r="N190" s="188">
        <f t="shared" si="27"/>
        <v>28</v>
      </c>
      <c r="O190" s="103">
        <f t="shared" si="30"/>
        <v>42919</v>
      </c>
      <c r="P190" s="102">
        <f t="shared" si="31"/>
        <v>1</v>
      </c>
      <c r="Q190" s="102">
        <f t="shared" si="26"/>
        <v>184</v>
      </c>
      <c r="R190" s="102" t="str">
        <f t="shared" si="28"/>
        <v>LUNES</v>
      </c>
      <c r="S190" s="102" t="str">
        <f t="shared" si="29"/>
        <v>LB</v>
      </c>
      <c r="T190" s="157" t="s">
        <v>862</v>
      </c>
    </row>
    <row r="191" spans="12:20" ht="14.25" x14ac:dyDescent="0.2">
      <c r="L191" s="224"/>
      <c r="M191" s="185">
        <v>7</v>
      </c>
      <c r="N191" s="188">
        <f t="shared" si="27"/>
        <v>28</v>
      </c>
      <c r="O191" s="103">
        <f t="shared" si="30"/>
        <v>42920</v>
      </c>
      <c r="P191" s="102">
        <f t="shared" si="31"/>
        <v>2</v>
      </c>
      <c r="Q191" s="102">
        <f t="shared" si="26"/>
        <v>185</v>
      </c>
      <c r="R191" s="102" t="str">
        <f t="shared" si="28"/>
        <v>MARTES</v>
      </c>
      <c r="S191" s="102" t="str">
        <f t="shared" si="29"/>
        <v>LB</v>
      </c>
      <c r="T191" s="157" t="s">
        <v>862</v>
      </c>
    </row>
    <row r="192" spans="12:20" ht="14.25" x14ac:dyDescent="0.2">
      <c r="L192" s="224"/>
      <c r="M192" s="185">
        <v>7</v>
      </c>
      <c r="N192" s="188">
        <f t="shared" si="27"/>
        <v>28</v>
      </c>
      <c r="O192" s="103">
        <f t="shared" si="30"/>
        <v>42921</v>
      </c>
      <c r="P192" s="102">
        <f t="shared" si="31"/>
        <v>3</v>
      </c>
      <c r="Q192" s="102">
        <f t="shared" si="26"/>
        <v>186</v>
      </c>
      <c r="R192" s="102" t="str">
        <f t="shared" si="28"/>
        <v>MIERCOLES</v>
      </c>
      <c r="S192" s="102" t="str">
        <f t="shared" si="29"/>
        <v>LB</v>
      </c>
      <c r="T192" s="157" t="s">
        <v>862</v>
      </c>
    </row>
    <row r="193" spans="12:20" ht="14.25" x14ac:dyDescent="0.2">
      <c r="L193" s="224"/>
      <c r="M193" s="185">
        <v>7</v>
      </c>
      <c r="N193" s="188">
        <f t="shared" si="27"/>
        <v>28</v>
      </c>
      <c r="O193" s="103">
        <f t="shared" si="30"/>
        <v>42922</v>
      </c>
      <c r="P193" s="102">
        <f t="shared" si="31"/>
        <v>4</v>
      </c>
      <c r="Q193" s="102">
        <f t="shared" si="26"/>
        <v>187</v>
      </c>
      <c r="R193" s="102" t="str">
        <f t="shared" si="28"/>
        <v>JUEVES</v>
      </c>
      <c r="S193" s="102" t="str">
        <f t="shared" si="29"/>
        <v>LB</v>
      </c>
      <c r="T193" s="157" t="s">
        <v>862</v>
      </c>
    </row>
    <row r="194" spans="12:20" ht="14.25" x14ac:dyDescent="0.2">
      <c r="L194" s="224"/>
      <c r="M194" s="185">
        <v>7</v>
      </c>
      <c r="N194" s="188">
        <f t="shared" si="27"/>
        <v>28</v>
      </c>
      <c r="O194" s="103">
        <f t="shared" si="30"/>
        <v>42923</v>
      </c>
      <c r="P194" s="102">
        <f t="shared" si="31"/>
        <v>5</v>
      </c>
      <c r="Q194" s="102">
        <f t="shared" si="26"/>
        <v>188</v>
      </c>
      <c r="R194" s="102" t="str">
        <f t="shared" si="28"/>
        <v>VIERNES</v>
      </c>
      <c r="S194" s="102" t="str">
        <f t="shared" si="29"/>
        <v>LB</v>
      </c>
      <c r="T194" s="157" t="s">
        <v>862</v>
      </c>
    </row>
    <row r="195" spans="12:20" ht="14.25" x14ac:dyDescent="0.2">
      <c r="L195" s="224"/>
      <c r="M195" s="185">
        <v>7</v>
      </c>
      <c r="N195" s="188">
        <f t="shared" si="27"/>
        <v>28</v>
      </c>
      <c r="O195" s="103">
        <f t="shared" si="30"/>
        <v>42924</v>
      </c>
      <c r="P195" s="102">
        <f t="shared" si="31"/>
        <v>6</v>
      </c>
      <c r="Q195" s="102">
        <f t="shared" si="26"/>
        <v>189</v>
      </c>
      <c r="R195" s="102" t="str">
        <f t="shared" si="28"/>
        <v>SABADO</v>
      </c>
      <c r="S195" s="102" t="str">
        <f t="shared" si="29"/>
        <v>FS</v>
      </c>
      <c r="T195" s="157" t="s">
        <v>861</v>
      </c>
    </row>
    <row r="196" spans="12:20" ht="14.25" x14ac:dyDescent="0.2">
      <c r="L196" s="224"/>
      <c r="M196" s="185">
        <v>7</v>
      </c>
      <c r="N196" s="188">
        <f t="shared" si="27"/>
        <v>28</v>
      </c>
      <c r="O196" s="103">
        <f t="shared" si="30"/>
        <v>42925</v>
      </c>
      <c r="P196" s="102">
        <f t="shared" si="31"/>
        <v>7</v>
      </c>
      <c r="Q196" s="102">
        <f t="shared" ref="Q196:Q259" si="32">Q195+1</f>
        <v>190</v>
      </c>
      <c r="R196" s="102" t="str">
        <f t="shared" si="28"/>
        <v>DOMINGO</v>
      </c>
      <c r="S196" s="102" t="str">
        <f t="shared" si="29"/>
        <v>FS</v>
      </c>
      <c r="T196" s="157" t="s">
        <v>861</v>
      </c>
    </row>
    <row r="197" spans="12:20" ht="14.25" x14ac:dyDescent="0.2">
      <c r="L197" s="224"/>
      <c r="M197" s="185">
        <v>7</v>
      </c>
      <c r="N197" s="188">
        <f t="shared" si="27"/>
        <v>29</v>
      </c>
      <c r="O197" s="103">
        <f t="shared" si="30"/>
        <v>42926</v>
      </c>
      <c r="P197" s="102">
        <f t="shared" si="31"/>
        <v>1</v>
      </c>
      <c r="Q197" s="102">
        <f t="shared" si="32"/>
        <v>191</v>
      </c>
      <c r="R197" s="102" t="str">
        <f t="shared" si="28"/>
        <v>LUNES</v>
      </c>
      <c r="S197" s="102" t="str">
        <f t="shared" si="29"/>
        <v>LB</v>
      </c>
      <c r="T197" s="157" t="s">
        <v>862</v>
      </c>
    </row>
    <row r="198" spans="12:20" ht="14.25" x14ac:dyDescent="0.2">
      <c r="L198" s="224"/>
      <c r="M198" s="185">
        <v>7</v>
      </c>
      <c r="N198" s="188">
        <f t="shared" si="27"/>
        <v>29</v>
      </c>
      <c r="O198" s="103">
        <f t="shared" si="30"/>
        <v>42927</v>
      </c>
      <c r="P198" s="102">
        <f t="shared" si="31"/>
        <v>2</v>
      </c>
      <c r="Q198" s="102">
        <f t="shared" si="32"/>
        <v>192</v>
      </c>
      <c r="R198" s="102" t="str">
        <f t="shared" si="28"/>
        <v>MARTES</v>
      </c>
      <c r="S198" s="102" t="str">
        <f t="shared" si="29"/>
        <v>LB</v>
      </c>
      <c r="T198" s="157" t="s">
        <v>862</v>
      </c>
    </row>
    <row r="199" spans="12:20" ht="14.25" x14ac:dyDescent="0.2">
      <c r="L199" s="224"/>
      <c r="M199" s="185">
        <v>7</v>
      </c>
      <c r="N199" s="188">
        <f t="shared" si="27"/>
        <v>29</v>
      </c>
      <c r="O199" s="103">
        <f t="shared" si="30"/>
        <v>42928</v>
      </c>
      <c r="P199" s="102">
        <f t="shared" si="31"/>
        <v>3</v>
      </c>
      <c r="Q199" s="102">
        <f t="shared" si="32"/>
        <v>193</v>
      </c>
      <c r="R199" s="102" t="str">
        <f t="shared" si="28"/>
        <v>MIERCOLES</v>
      </c>
      <c r="S199" s="102" t="str">
        <f t="shared" si="29"/>
        <v>LB</v>
      </c>
      <c r="T199" s="157" t="s">
        <v>862</v>
      </c>
    </row>
    <row r="200" spans="12:20" ht="14.25" x14ac:dyDescent="0.2">
      <c r="L200" s="224"/>
      <c r="M200" s="185">
        <v>7</v>
      </c>
      <c r="N200" s="188">
        <f t="shared" ref="N200:N263" si="33">IF(P199=7,N199+1,N199)</f>
        <v>29</v>
      </c>
      <c r="O200" s="103">
        <f t="shared" si="30"/>
        <v>42929</v>
      </c>
      <c r="P200" s="102">
        <f t="shared" si="31"/>
        <v>4</v>
      </c>
      <c r="Q200" s="102">
        <f t="shared" si="32"/>
        <v>194</v>
      </c>
      <c r="R200" s="102" t="str">
        <f t="shared" ref="R200:R263" si="34">IF(P200=1,"LUNES",IF(P200=2,"MARTES",IF(P200=3,"MIERCOLES",IF(P200=4,"JUEVES",IF(P200=5,"VIERNES",IF(P200=6,"SABADO",IF(P200=7,"DOMINGO",0)))))))</f>
        <v>JUEVES</v>
      </c>
      <c r="S200" s="102" t="str">
        <f t="shared" ref="S200:S263" si="35">IF(P200=6,"FS",IF(P200=7,"FS","LB"))</f>
        <v>LB</v>
      </c>
      <c r="T200" s="157" t="s">
        <v>862</v>
      </c>
    </row>
    <row r="201" spans="12:20" ht="14.25" x14ac:dyDescent="0.2">
      <c r="L201" s="224"/>
      <c r="M201" s="185">
        <v>7</v>
      </c>
      <c r="N201" s="188">
        <f t="shared" si="33"/>
        <v>29</v>
      </c>
      <c r="O201" s="103">
        <f t="shared" ref="O201:O264" si="36">O200+1</f>
        <v>42930</v>
      </c>
      <c r="P201" s="102">
        <f t="shared" ref="P201:P264" si="37">IF(P200&lt;7,P200+1,1)</f>
        <v>5</v>
      </c>
      <c r="Q201" s="102">
        <f t="shared" si="32"/>
        <v>195</v>
      </c>
      <c r="R201" s="102" t="str">
        <f t="shared" si="34"/>
        <v>VIERNES</v>
      </c>
      <c r="S201" s="102" t="str">
        <f t="shared" si="35"/>
        <v>LB</v>
      </c>
      <c r="T201" s="157" t="s">
        <v>862</v>
      </c>
    </row>
    <row r="202" spans="12:20" ht="14.25" x14ac:dyDescent="0.2">
      <c r="L202" s="224"/>
      <c r="M202" s="185">
        <v>7</v>
      </c>
      <c r="N202" s="188">
        <f t="shared" si="33"/>
        <v>29</v>
      </c>
      <c r="O202" s="103">
        <f t="shared" si="36"/>
        <v>42931</v>
      </c>
      <c r="P202" s="102">
        <f t="shared" si="37"/>
        <v>6</v>
      </c>
      <c r="Q202" s="102">
        <f t="shared" si="32"/>
        <v>196</v>
      </c>
      <c r="R202" s="102" t="str">
        <f t="shared" si="34"/>
        <v>SABADO</v>
      </c>
      <c r="S202" s="102" t="str">
        <f t="shared" si="35"/>
        <v>FS</v>
      </c>
      <c r="T202" s="157" t="s">
        <v>861</v>
      </c>
    </row>
    <row r="203" spans="12:20" ht="14.25" x14ac:dyDescent="0.2">
      <c r="L203" s="224"/>
      <c r="M203" s="185">
        <v>7</v>
      </c>
      <c r="N203" s="188">
        <f t="shared" si="33"/>
        <v>29</v>
      </c>
      <c r="O203" s="103">
        <f t="shared" si="36"/>
        <v>42932</v>
      </c>
      <c r="P203" s="102">
        <f t="shared" si="37"/>
        <v>7</v>
      </c>
      <c r="Q203" s="102">
        <f t="shared" si="32"/>
        <v>197</v>
      </c>
      <c r="R203" s="102" t="str">
        <f t="shared" si="34"/>
        <v>DOMINGO</v>
      </c>
      <c r="S203" s="102" t="str">
        <f t="shared" si="35"/>
        <v>FS</v>
      </c>
      <c r="T203" s="157" t="s">
        <v>861</v>
      </c>
    </row>
    <row r="204" spans="12:20" ht="14.25" x14ac:dyDescent="0.2">
      <c r="L204" s="224"/>
      <c r="M204" s="185">
        <v>7</v>
      </c>
      <c r="N204" s="188">
        <f t="shared" si="33"/>
        <v>30</v>
      </c>
      <c r="O204" s="103">
        <f t="shared" si="36"/>
        <v>42933</v>
      </c>
      <c r="P204" s="102">
        <f t="shared" si="37"/>
        <v>1</v>
      </c>
      <c r="Q204" s="102">
        <f t="shared" si="32"/>
        <v>198</v>
      </c>
      <c r="R204" s="102" t="str">
        <f t="shared" si="34"/>
        <v>LUNES</v>
      </c>
      <c r="S204" s="102" t="str">
        <f t="shared" si="35"/>
        <v>LB</v>
      </c>
      <c r="T204" s="157" t="s">
        <v>862</v>
      </c>
    </row>
    <row r="205" spans="12:20" ht="14.25" x14ac:dyDescent="0.2">
      <c r="L205" s="224"/>
      <c r="M205" s="185">
        <v>7</v>
      </c>
      <c r="N205" s="188">
        <f t="shared" si="33"/>
        <v>30</v>
      </c>
      <c r="O205" s="103">
        <f t="shared" si="36"/>
        <v>42934</v>
      </c>
      <c r="P205" s="102">
        <f t="shared" si="37"/>
        <v>2</v>
      </c>
      <c r="Q205" s="102">
        <f t="shared" si="32"/>
        <v>199</v>
      </c>
      <c r="R205" s="102" t="str">
        <f t="shared" si="34"/>
        <v>MARTES</v>
      </c>
      <c r="S205" s="102" t="str">
        <f t="shared" si="35"/>
        <v>LB</v>
      </c>
      <c r="T205" s="157" t="s">
        <v>862</v>
      </c>
    </row>
    <row r="206" spans="12:20" ht="14.25" x14ac:dyDescent="0.2">
      <c r="L206" s="224"/>
      <c r="M206" s="185">
        <v>7</v>
      </c>
      <c r="N206" s="188">
        <f t="shared" si="33"/>
        <v>30</v>
      </c>
      <c r="O206" s="103">
        <f t="shared" si="36"/>
        <v>42935</v>
      </c>
      <c r="P206" s="102">
        <f t="shared" si="37"/>
        <v>3</v>
      </c>
      <c r="Q206" s="102">
        <f t="shared" si="32"/>
        <v>200</v>
      </c>
      <c r="R206" s="102" t="str">
        <f t="shared" si="34"/>
        <v>MIERCOLES</v>
      </c>
      <c r="S206" s="102" t="str">
        <f t="shared" si="35"/>
        <v>LB</v>
      </c>
      <c r="T206" s="157" t="s">
        <v>862</v>
      </c>
    </row>
    <row r="207" spans="12:20" ht="14.25" x14ac:dyDescent="0.2">
      <c r="L207" s="224"/>
      <c r="M207" s="185">
        <v>7</v>
      </c>
      <c r="N207" s="188">
        <f t="shared" si="33"/>
        <v>30</v>
      </c>
      <c r="O207" s="103">
        <f t="shared" si="36"/>
        <v>42936</v>
      </c>
      <c r="P207" s="102">
        <f t="shared" si="37"/>
        <v>4</v>
      </c>
      <c r="Q207" s="102">
        <f t="shared" si="32"/>
        <v>201</v>
      </c>
      <c r="R207" s="102" t="str">
        <f t="shared" si="34"/>
        <v>JUEVES</v>
      </c>
      <c r="S207" s="102" t="str">
        <f t="shared" si="35"/>
        <v>LB</v>
      </c>
      <c r="T207" s="157" t="s">
        <v>862</v>
      </c>
    </row>
    <row r="208" spans="12:20" ht="14.25" x14ac:dyDescent="0.2">
      <c r="L208" s="224"/>
      <c r="M208" s="185">
        <v>7</v>
      </c>
      <c r="N208" s="188">
        <f t="shared" si="33"/>
        <v>30</v>
      </c>
      <c r="O208" s="103">
        <f t="shared" si="36"/>
        <v>42937</v>
      </c>
      <c r="P208" s="102">
        <f t="shared" si="37"/>
        <v>5</v>
      </c>
      <c r="Q208" s="102">
        <f t="shared" si="32"/>
        <v>202</v>
      </c>
      <c r="R208" s="102" t="str">
        <f t="shared" si="34"/>
        <v>VIERNES</v>
      </c>
      <c r="S208" s="102" t="str">
        <f t="shared" si="35"/>
        <v>LB</v>
      </c>
      <c r="T208" s="157" t="s">
        <v>862</v>
      </c>
    </row>
    <row r="209" spans="12:20" ht="14.25" x14ac:dyDescent="0.2">
      <c r="L209" s="224"/>
      <c r="M209" s="185">
        <v>7</v>
      </c>
      <c r="N209" s="188">
        <f t="shared" si="33"/>
        <v>30</v>
      </c>
      <c r="O209" s="103">
        <f t="shared" si="36"/>
        <v>42938</v>
      </c>
      <c r="P209" s="102">
        <f t="shared" si="37"/>
        <v>6</v>
      </c>
      <c r="Q209" s="102">
        <f t="shared" si="32"/>
        <v>203</v>
      </c>
      <c r="R209" s="102" t="str">
        <f t="shared" si="34"/>
        <v>SABADO</v>
      </c>
      <c r="S209" s="102" t="str">
        <f t="shared" si="35"/>
        <v>FS</v>
      </c>
      <c r="T209" s="157" t="s">
        <v>861</v>
      </c>
    </row>
    <row r="210" spans="12:20" ht="14.25" x14ac:dyDescent="0.2">
      <c r="L210" s="224"/>
      <c r="M210" s="185">
        <v>7</v>
      </c>
      <c r="N210" s="188">
        <f t="shared" si="33"/>
        <v>30</v>
      </c>
      <c r="O210" s="103">
        <f t="shared" si="36"/>
        <v>42939</v>
      </c>
      <c r="P210" s="102">
        <f t="shared" si="37"/>
        <v>7</v>
      </c>
      <c r="Q210" s="102">
        <f t="shared" si="32"/>
        <v>204</v>
      </c>
      <c r="R210" s="102" t="str">
        <f t="shared" si="34"/>
        <v>DOMINGO</v>
      </c>
      <c r="S210" s="102" t="str">
        <f t="shared" si="35"/>
        <v>FS</v>
      </c>
      <c r="T210" s="157" t="s">
        <v>861</v>
      </c>
    </row>
    <row r="211" spans="12:20" ht="14.25" x14ac:dyDescent="0.2">
      <c r="L211" s="224"/>
      <c r="M211" s="185">
        <v>7</v>
      </c>
      <c r="N211" s="188">
        <f t="shared" si="33"/>
        <v>31</v>
      </c>
      <c r="O211" s="103">
        <f t="shared" si="36"/>
        <v>42940</v>
      </c>
      <c r="P211" s="102">
        <f t="shared" si="37"/>
        <v>1</v>
      </c>
      <c r="Q211" s="102">
        <f t="shared" si="32"/>
        <v>205</v>
      </c>
      <c r="R211" s="102" t="str">
        <f t="shared" si="34"/>
        <v>LUNES</v>
      </c>
      <c r="S211" s="102" t="str">
        <f t="shared" si="35"/>
        <v>LB</v>
      </c>
      <c r="T211" s="157" t="s">
        <v>862</v>
      </c>
    </row>
    <row r="212" spans="12:20" ht="14.25" x14ac:dyDescent="0.2">
      <c r="L212" s="224"/>
      <c r="M212" s="185">
        <v>7</v>
      </c>
      <c r="N212" s="188">
        <f t="shared" si="33"/>
        <v>31</v>
      </c>
      <c r="O212" s="103">
        <f t="shared" si="36"/>
        <v>42941</v>
      </c>
      <c r="P212" s="102">
        <f t="shared" si="37"/>
        <v>2</v>
      </c>
      <c r="Q212" s="102">
        <f t="shared" si="32"/>
        <v>206</v>
      </c>
      <c r="R212" s="102" t="str">
        <f t="shared" si="34"/>
        <v>MARTES</v>
      </c>
      <c r="S212" s="102" t="str">
        <f t="shared" si="35"/>
        <v>LB</v>
      </c>
      <c r="T212" s="157" t="s">
        <v>862</v>
      </c>
    </row>
    <row r="213" spans="12:20" ht="14.25" x14ac:dyDescent="0.2">
      <c r="L213" s="224"/>
      <c r="M213" s="185">
        <v>7</v>
      </c>
      <c r="N213" s="188">
        <f t="shared" si="33"/>
        <v>31</v>
      </c>
      <c r="O213" s="103">
        <f t="shared" si="36"/>
        <v>42942</v>
      </c>
      <c r="P213" s="102">
        <f t="shared" si="37"/>
        <v>3</v>
      </c>
      <c r="Q213" s="102">
        <f t="shared" si="32"/>
        <v>207</v>
      </c>
      <c r="R213" s="102" t="str">
        <f t="shared" si="34"/>
        <v>MIERCOLES</v>
      </c>
      <c r="S213" s="102" t="str">
        <f t="shared" si="35"/>
        <v>LB</v>
      </c>
      <c r="T213" s="157" t="s">
        <v>862</v>
      </c>
    </row>
    <row r="214" spans="12:20" ht="14.25" x14ac:dyDescent="0.2">
      <c r="L214" s="224"/>
      <c r="M214" s="185">
        <v>7</v>
      </c>
      <c r="N214" s="188">
        <f t="shared" si="33"/>
        <v>31</v>
      </c>
      <c r="O214" s="103">
        <f t="shared" si="36"/>
        <v>42943</v>
      </c>
      <c r="P214" s="102">
        <f t="shared" si="37"/>
        <v>4</v>
      </c>
      <c r="Q214" s="102">
        <f t="shared" si="32"/>
        <v>208</v>
      </c>
      <c r="R214" s="102" t="str">
        <f t="shared" si="34"/>
        <v>JUEVES</v>
      </c>
      <c r="S214" s="102" t="str">
        <f t="shared" si="35"/>
        <v>LB</v>
      </c>
      <c r="T214" s="157" t="s">
        <v>862</v>
      </c>
    </row>
    <row r="215" spans="12:20" ht="14.25" x14ac:dyDescent="0.2">
      <c r="L215" s="224"/>
      <c r="M215" s="185">
        <v>7</v>
      </c>
      <c r="N215" s="188">
        <f t="shared" si="33"/>
        <v>31</v>
      </c>
      <c r="O215" s="103">
        <f t="shared" si="36"/>
        <v>42944</v>
      </c>
      <c r="P215" s="102">
        <f t="shared" si="37"/>
        <v>5</v>
      </c>
      <c r="Q215" s="102">
        <f t="shared" si="32"/>
        <v>209</v>
      </c>
      <c r="R215" s="102" t="str">
        <f t="shared" si="34"/>
        <v>VIERNES</v>
      </c>
      <c r="S215" s="102" t="str">
        <f t="shared" si="35"/>
        <v>LB</v>
      </c>
      <c r="T215" s="157" t="s">
        <v>862</v>
      </c>
    </row>
    <row r="216" spans="12:20" ht="14.25" x14ac:dyDescent="0.2">
      <c r="L216" s="224"/>
      <c r="M216" s="185">
        <v>7</v>
      </c>
      <c r="N216" s="188">
        <f t="shared" si="33"/>
        <v>31</v>
      </c>
      <c r="O216" s="103">
        <f t="shared" si="36"/>
        <v>42945</v>
      </c>
      <c r="P216" s="102">
        <f t="shared" si="37"/>
        <v>6</v>
      </c>
      <c r="Q216" s="102">
        <f t="shared" si="32"/>
        <v>210</v>
      </c>
      <c r="R216" s="102" t="str">
        <f t="shared" si="34"/>
        <v>SABADO</v>
      </c>
      <c r="S216" s="102" t="str">
        <f t="shared" si="35"/>
        <v>FS</v>
      </c>
      <c r="T216" s="157" t="s">
        <v>861</v>
      </c>
    </row>
    <row r="217" spans="12:20" ht="14.25" x14ac:dyDescent="0.2">
      <c r="L217" s="224"/>
      <c r="M217" s="185">
        <v>7</v>
      </c>
      <c r="N217" s="188">
        <f t="shared" si="33"/>
        <v>31</v>
      </c>
      <c r="O217" s="103">
        <f t="shared" si="36"/>
        <v>42946</v>
      </c>
      <c r="P217" s="102">
        <f t="shared" si="37"/>
        <v>7</v>
      </c>
      <c r="Q217" s="102">
        <f t="shared" si="32"/>
        <v>211</v>
      </c>
      <c r="R217" s="102" t="str">
        <f t="shared" si="34"/>
        <v>DOMINGO</v>
      </c>
      <c r="S217" s="102" t="str">
        <f t="shared" si="35"/>
        <v>FS</v>
      </c>
      <c r="T217" s="157" t="s">
        <v>861</v>
      </c>
    </row>
    <row r="218" spans="12:20" ht="15" thickBot="1" x14ac:dyDescent="0.25">
      <c r="L218" s="225"/>
      <c r="M218" s="190">
        <v>7</v>
      </c>
      <c r="N218" s="189">
        <f t="shared" si="33"/>
        <v>32</v>
      </c>
      <c r="O218" s="159">
        <f t="shared" si="36"/>
        <v>42947</v>
      </c>
      <c r="P218" s="160">
        <f t="shared" si="37"/>
        <v>1</v>
      </c>
      <c r="Q218" s="160">
        <f t="shared" si="32"/>
        <v>212</v>
      </c>
      <c r="R218" s="160" t="str">
        <f t="shared" si="34"/>
        <v>LUNES</v>
      </c>
      <c r="S218" s="160" t="str">
        <f t="shared" si="35"/>
        <v>LB</v>
      </c>
      <c r="T218" s="161" t="s">
        <v>862</v>
      </c>
    </row>
    <row r="219" spans="12:20" ht="14.25" x14ac:dyDescent="0.2">
      <c r="L219" s="223" t="s">
        <v>846</v>
      </c>
      <c r="M219" s="184">
        <v>8</v>
      </c>
      <c r="N219" s="187">
        <f t="shared" si="33"/>
        <v>32</v>
      </c>
      <c r="O219" s="153">
        <f t="shared" si="36"/>
        <v>42948</v>
      </c>
      <c r="P219" s="154">
        <f t="shared" si="37"/>
        <v>2</v>
      </c>
      <c r="Q219" s="154">
        <f t="shared" si="32"/>
        <v>213</v>
      </c>
      <c r="R219" s="154" t="str">
        <f t="shared" si="34"/>
        <v>MARTES</v>
      </c>
      <c r="S219" s="154" t="str">
        <f t="shared" si="35"/>
        <v>LB</v>
      </c>
      <c r="T219" s="155" t="s">
        <v>862</v>
      </c>
    </row>
    <row r="220" spans="12:20" ht="14.25" x14ac:dyDescent="0.2">
      <c r="L220" s="224"/>
      <c r="M220" s="185">
        <v>8</v>
      </c>
      <c r="N220" s="188">
        <f t="shared" si="33"/>
        <v>32</v>
      </c>
      <c r="O220" s="103">
        <f t="shared" si="36"/>
        <v>42949</v>
      </c>
      <c r="P220" s="102">
        <f t="shared" si="37"/>
        <v>3</v>
      </c>
      <c r="Q220" s="102">
        <f t="shared" si="32"/>
        <v>214</v>
      </c>
      <c r="R220" s="102" t="str">
        <f t="shared" si="34"/>
        <v>MIERCOLES</v>
      </c>
      <c r="S220" s="102" t="str">
        <f t="shared" si="35"/>
        <v>LB</v>
      </c>
      <c r="T220" s="157" t="s">
        <v>862</v>
      </c>
    </row>
    <row r="221" spans="12:20" ht="14.25" x14ac:dyDescent="0.2">
      <c r="L221" s="224"/>
      <c r="M221" s="185">
        <v>8</v>
      </c>
      <c r="N221" s="188">
        <f t="shared" si="33"/>
        <v>32</v>
      </c>
      <c r="O221" s="103">
        <f t="shared" si="36"/>
        <v>42950</v>
      </c>
      <c r="P221" s="102">
        <f t="shared" si="37"/>
        <v>4</v>
      </c>
      <c r="Q221" s="102">
        <f t="shared" si="32"/>
        <v>215</v>
      </c>
      <c r="R221" s="102" t="str">
        <f t="shared" si="34"/>
        <v>JUEVES</v>
      </c>
      <c r="S221" s="102" t="str">
        <f t="shared" si="35"/>
        <v>LB</v>
      </c>
      <c r="T221" s="157" t="s">
        <v>862</v>
      </c>
    </row>
    <row r="222" spans="12:20" ht="14.25" x14ac:dyDescent="0.2">
      <c r="L222" s="224"/>
      <c r="M222" s="185">
        <v>8</v>
      </c>
      <c r="N222" s="188">
        <f t="shared" si="33"/>
        <v>32</v>
      </c>
      <c r="O222" s="103">
        <f t="shared" si="36"/>
        <v>42951</v>
      </c>
      <c r="P222" s="102">
        <f t="shared" si="37"/>
        <v>5</v>
      </c>
      <c r="Q222" s="102">
        <f t="shared" si="32"/>
        <v>216</v>
      </c>
      <c r="R222" s="102" t="str">
        <f t="shared" si="34"/>
        <v>VIERNES</v>
      </c>
      <c r="S222" s="102" t="str">
        <f t="shared" si="35"/>
        <v>LB</v>
      </c>
      <c r="T222" s="157" t="s">
        <v>862</v>
      </c>
    </row>
    <row r="223" spans="12:20" ht="14.25" x14ac:dyDescent="0.2">
      <c r="L223" s="224"/>
      <c r="M223" s="185">
        <v>8</v>
      </c>
      <c r="N223" s="188">
        <f t="shared" si="33"/>
        <v>32</v>
      </c>
      <c r="O223" s="103">
        <f t="shared" si="36"/>
        <v>42952</v>
      </c>
      <c r="P223" s="102">
        <f t="shared" si="37"/>
        <v>6</v>
      </c>
      <c r="Q223" s="102">
        <f t="shared" si="32"/>
        <v>217</v>
      </c>
      <c r="R223" s="102" t="str">
        <f t="shared" si="34"/>
        <v>SABADO</v>
      </c>
      <c r="S223" s="102" t="str">
        <f t="shared" si="35"/>
        <v>FS</v>
      </c>
      <c r="T223" s="157" t="s">
        <v>861</v>
      </c>
    </row>
    <row r="224" spans="12:20" ht="14.25" x14ac:dyDescent="0.2">
      <c r="L224" s="224"/>
      <c r="M224" s="185">
        <v>8</v>
      </c>
      <c r="N224" s="188">
        <f t="shared" si="33"/>
        <v>32</v>
      </c>
      <c r="O224" s="103">
        <f t="shared" si="36"/>
        <v>42953</v>
      </c>
      <c r="P224" s="102">
        <f t="shared" si="37"/>
        <v>7</v>
      </c>
      <c r="Q224" s="102">
        <f t="shared" si="32"/>
        <v>218</v>
      </c>
      <c r="R224" s="102" t="str">
        <f t="shared" si="34"/>
        <v>DOMINGO</v>
      </c>
      <c r="S224" s="102" t="str">
        <f t="shared" si="35"/>
        <v>FS</v>
      </c>
      <c r="T224" s="157" t="s">
        <v>861</v>
      </c>
    </row>
    <row r="225" spans="12:20" ht="14.25" x14ac:dyDescent="0.2">
      <c r="L225" s="224"/>
      <c r="M225" s="185">
        <v>8</v>
      </c>
      <c r="N225" s="188">
        <f t="shared" si="33"/>
        <v>33</v>
      </c>
      <c r="O225" s="103">
        <f t="shared" si="36"/>
        <v>42954</v>
      </c>
      <c r="P225" s="102">
        <f t="shared" si="37"/>
        <v>1</v>
      </c>
      <c r="Q225" s="102">
        <f t="shared" si="32"/>
        <v>219</v>
      </c>
      <c r="R225" s="102" t="str">
        <f t="shared" si="34"/>
        <v>LUNES</v>
      </c>
      <c r="S225" s="102" t="str">
        <f t="shared" si="35"/>
        <v>LB</v>
      </c>
      <c r="T225" s="157" t="s">
        <v>862</v>
      </c>
    </row>
    <row r="226" spans="12:20" ht="14.25" x14ac:dyDescent="0.2">
      <c r="L226" s="224"/>
      <c r="M226" s="185">
        <v>8</v>
      </c>
      <c r="N226" s="188">
        <f t="shared" si="33"/>
        <v>33</v>
      </c>
      <c r="O226" s="103">
        <f t="shared" si="36"/>
        <v>42955</v>
      </c>
      <c r="P226" s="102">
        <f t="shared" si="37"/>
        <v>2</v>
      </c>
      <c r="Q226" s="102">
        <f t="shared" si="32"/>
        <v>220</v>
      </c>
      <c r="R226" s="102" t="str">
        <f t="shared" si="34"/>
        <v>MARTES</v>
      </c>
      <c r="S226" s="102" t="str">
        <f t="shared" si="35"/>
        <v>LB</v>
      </c>
      <c r="T226" s="157" t="s">
        <v>862</v>
      </c>
    </row>
    <row r="227" spans="12:20" ht="14.25" x14ac:dyDescent="0.2">
      <c r="L227" s="224"/>
      <c r="M227" s="185">
        <v>8</v>
      </c>
      <c r="N227" s="188">
        <f t="shared" si="33"/>
        <v>33</v>
      </c>
      <c r="O227" s="103">
        <f t="shared" si="36"/>
        <v>42956</v>
      </c>
      <c r="P227" s="102">
        <f t="shared" si="37"/>
        <v>3</v>
      </c>
      <c r="Q227" s="102">
        <f t="shared" si="32"/>
        <v>221</v>
      </c>
      <c r="R227" s="102" t="str">
        <f t="shared" si="34"/>
        <v>MIERCOLES</v>
      </c>
      <c r="S227" s="102" t="str">
        <f t="shared" si="35"/>
        <v>LB</v>
      </c>
      <c r="T227" s="157" t="s">
        <v>862</v>
      </c>
    </row>
    <row r="228" spans="12:20" ht="14.25" x14ac:dyDescent="0.2">
      <c r="L228" s="224"/>
      <c r="M228" s="185">
        <v>8</v>
      </c>
      <c r="N228" s="188">
        <f t="shared" si="33"/>
        <v>33</v>
      </c>
      <c r="O228" s="103">
        <f t="shared" si="36"/>
        <v>42957</v>
      </c>
      <c r="P228" s="102">
        <f t="shared" si="37"/>
        <v>4</v>
      </c>
      <c r="Q228" s="102">
        <f t="shared" si="32"/>
        <v>222</v>
      </c>
      <c r="R228" s="102" t="str">
        <f t="shared" si="34"/>
        <v>JUEVES</v>
      </c>
      <c r="S228" s="102" t="str">
        <f t="shared" si="35"/>
        <v>LB</v>
      </c>
      <c r="T228" s="157" t="s">
        <v>862</v>
      </c>
    </row>
    <row r="229" spans="12:20" ht="14.25" x14ac:dyDescent="0.2">
      <c r="L229" s="224"/>
      <c r="M229" s="185">
        <v>8</v>
      </c>
      <c r="N229" s="188">
        <f t="shared" si="33"/>
        <v>33</v>
      </c>
      <c r="O229" s="103">
        <f t="shared" si="36"/>
        <v>42958</v>
      </c>
      <c r="P229" s="102">
        <f t="shared" si="37"/>
        <v>5</v>
      </c>
      <c r="Q229" s="102">
        <f t="shared" si="32"/>
        <v>223</v>
      </c>
      <c r="R229" s="102" t="str">
        <f t="shared" si="34"/>
        <v>VIERNES</v>
      </c>
      <c r="S229" s="102" t="str">
        <f t="shared" si="35"/>
        <v>LB</v>
      </c>
      <c r="T229" s="157" t="s">
        <v>862</v>
      </c>
    </row>
    <row r="230" spans="12:20" ht="14.25" x14ac:dyDescent="0.2">
      <c r="L230" s="224"/>
      <c r="M230" s="185">
        <v>8</v>
      </c>
      <c r="N230" s="188">
        <f t="shared" si="33"/>
        <v>33</v>
      </c>
      <c r="O230" s="103">
        <f t="shared" si="36"/>
        <v>42959</v>
      </c>
      <c r="P230" s="102">
        <f t="shared" si="37"/>
        <v>6</v>
      </c>
      <c r="Q230" s="102">
        <f t="shared" si="32"/>
        <v>224</v>
      </c>
      <c r="R230" s="102" t="str">
        <f t="shared" si="34"/>
        <v>SABADO</v>
      </c>
      <c r="S230" s="102" t="str">
        <f t="shared" si="35"/>
        <v>FS</v>
      </c>
      <c r="T230" s="157" t="s">
        <v>861</v>
      </c>
    </row>
    <row r="231" spans="12:20" ht="14.25" x14ac:dyDescent="0.2">
      <c r="L231" s="224"/>
      <c r="M231" s="185">
        <v>8</v>
      </c>
      <c r="N231" s="188">
        <f t="shared" si="33"/>
        <v>33</v>
      </c>
      <c r="O231" s="103">
        <f t="shared" si="36"/>
        <v>42960</v>
      </c>
      <c r="P231" s="102">
        <f t="shared" si="37"/>
        <v>7</v>
      </c>
      <c r="Q231" s="102">
        <f t="shared" si="32"/>
        <v>225</v>
      </c>
      <c r="R231" s="102" t="str">
        <f t="shared" si="34"/>
        <v>DOMINGO</v>
      </c>
      <c r="S231" s="102" t="str">
        <f t="shared" si="35"/>
        <v>FS</v>
      </c>
      <c r="T231" s="157" t="s">
        <v>861</v>
      </c>
    </row>
    <row r="232" spans="12:20" ht="14.25" x14ac:dyDescent="0.2">
      <c r="L232" s="224"/>
      <c r="M232" s="185">
        <v>8</v>
      </c>
      <c r="N232" s="188">
        <f t="shared" si="33"/>
        <v>34</v>
      </c>
      <c r="O232" s="103">
        <f t="shared" si="36"/>
        <v>42961</v>
      </c>
      <c r="P232" s="102">
        <f t="shared" si="37"/>
        <v>1</v>
      </c>
      <c r="Q232" s="102">
        <f t="shared" si="32"/>
        <v>226</v>
      </c>
      <c r="R232" s="102" t="str">
        <f t="shared" si="34"/>
        <v>LUNES</v>
      </c>
      <c r="S232" s="102" t="str">
        <f t="shared" si="35"/>
        <v>LB</v>
      </c>
      <c r="T232" s="157" t="s">
        <v>862</v>
      </c>
    </row>
    <row r="233" spans="12:20" ht="14.25" x14ac:dyDescent="0.2">
      <c r="L233" s="224"/>
      <c r="M233" s="185">
        <v>8</v>
      </c>
      <c r="N233" s="188">
        <f t="shared" si="33"/>
        <v>34</v>
      </c>
      <c r="O233" s="103">
        <f t="shared" si="36"/>
        <v>42962</v>
      </c>
      <c r="P233" s="102">
        <f t="shared" si="37"/>
        <v>2</v>
      </c>
      <c r="Q233" s="102">
        <f t="shared" si="32"/>
        <v>227</v>
      </c>
      <c r="R233" s="102" t="str">
        <f t="shared" si="34"/>
        <v>MARTES</v>
      </c>
      <c r="S233" s="102" t="str">
        <f t="shared" si="35"/>
        <v>LB</v>
      </c>
      <c r="T233" s="157" t="s">
        <v>858</v>
      </c>
    </row>
    <row r="234" spans="12:20" ht="14.25" x14ac:dyDescent="0.2">
      <c r="L234" s="224"/>
      <c r="M234" s="185">
        <v>8</v>
      </c>
      <c r="N234" s="188">
        <f t="shared" si="33"/>
        <v>34</v>
      </c>
      <c r="O234" s="103">
        <f t="shared" si="36"/>
        <v>42963</v>
      </c>
      <c r="P234" s="102">
        <f t="shared" si="37"/>
        <v>3</v>
      </c>
      <c r="Q234" s="102">
        <f t="shared" si="32"/>
        <v>228</v>
      </c>
      <c r="R234" s="102" t="str">
        <f t="shared" si="34"/>
        <v>MIERCOLES</v>
      </c>
      <c r="S234" s="102" t="str">
        <f t="shared" si="35"/>
        <v>LB</v>
      </c>
      <c r="T234" s="157" t="s">
        <v>862</v>
      </c>
    </row>
    <row r="235" spans="12:20" ht="14.25" x14ac:dyDescent="0.2">
      <c r="L235" s="224"/>
      <c r="M235" s="185">
        <v>8</v>
      </c>
      <c r="N235" s="188">
        <f t="shared" si="33"/>
        <v>34</v>
      </c>
      <c r="O235" s="103">
        <f t="shared" si="36"/>
        <v>42964</v>
      </c>
      <c r="P235" s="102">
        <f t="shared" si="37"/>
        <v>4</v>
      </c>
      <c r="Q235" s="102">
        <f t="shared" si="32"/>
        <v>229</v>
      </c>
      <c r="R235" s="102" t="str">
        <f t="shared" si="34"/>
        <v>JUEVES</v>
      </c>
      <c r="S235" s="102" t="str">
        <f t="shared" si="35"/>
        <v>LB</v>
      </c>
      <c r="T235" s="157" t="s">
        <v>862</v>
      </c>
    </row>
    <row r="236" spans="12:20" ht="14.25" x14ac:dyDescent="0.2">
      <c r="L236" s="224"/>
      <c r="M236" s="185">
        <v>8</v>
      </c>
      <c r="N236" s="188">
        <f t="shared" si="33"/>
        <v>34</v>
      </c>
      <c r="O236" s="103">
        <f t="shared" si="36"/>
        <v>42965</v>
      </c>
      <c r="P236" s="102">
        <f t="shared" si="37"/>
        <v>5</v>
      </c>
      <c r="Q236" s="102">
        <f t="shared" si="32"/>
        <v>230</v>
      </c>
      <c r="R236" s="102" t="str">
        <f t="shared" si="34"/>
        <v>VIERNES</v>
      </c>
      <c r="S236" s="102" t="str">
        <f t="shared" si="35"/>
        <v>LB</v>
      </c>
      <c r="T236" s="157" t="s">
        <v>862</v>
      </c>
    </row>
    <row r="237" spans="12:20" ht="14.25" x14ac:dyDescent="0.2">
      <c r="L237" s="224"/>
      <c r="M237" s="185">
        <v>8</v>
      </c>
      <c r="N237" s="188">
        <f t="shared" si="33"/>
        <v>34</v>
      </c>
      <c r="O237" s="103">
        <f t="shared" si="36"/>
        <v>42966</v>
      </c>
      <c r="P237" s="102">
        <f t="shared" si="37"/>
        <v>6</v>
      </c>
      <c r="Q237" s="102">
        <f t="shared" si="32"/>
        <v>231</v>
      </c>
      <c r="R237" s="102" t="str">
        <f t="shared" si="34"/>
        <v>SABADO</v>
      </c>
      <c r="S237" s="102" t="str">
        <f t="shared" si="35"/>
        <v>FS</v>
      </c>
      <c r="T237" s="157" t="s">
        <v>861</v>
      </c>
    </row>
    <row r="238" spans="12:20" ht="14.25" x14ac:dyDescent="0.2">
      <c r="L238" s="224"/>
      <c r="M238" s="185">
        <v>8</v>
      </c>
      <c r="N238" s="188">
        <f t="shared" si="33"/>
        <v>34</v>
      </c>
      <c r="O238" s="103">
        <f t="shared" si="36"/>
        <v>42967</v>
      </c>
      <c r="P238" s="102">
        <f t="shared" si="37"/>
        <v>7</v>
      </c>
      <c r="Q238" s="102">
        <f t="shared" si="32"/>
        <v>232</v>
      </c>
      <c r="R238" s="102" t="str">
        <f t="shared" si="34"/>
        <v>DOMINGO</v>
      </c>
      <c r="S238" s="102" t="str">
        <f t="shared" si="35"/>
        <v>FS</v>
      </c>
      <c r="T238" s="157" t="s">
        <v>861</v>
      </c>
    </row>
    <row r="239" spans="12:20" ht="14.25" x14ac:dyDescent="0.2">
      <c r="L239" s="224"/>
      <c r="M239" s="185">
        <v>8</v>
      </c>
      <c r="N239" s="188">
        <f t="shared" si="33"/>
        <v>35</v>
      </c>
      <c r="O239" s="103">
        <f t="shared" si="36"/>
        <v>42968</v>
      </c>
      <c r="P239" s="102">
        <f t="shared" si="37"/>
        <v>1</v>
      </c>
      <c r="Q239" s="102">
        <f t="shared" si="32"/>
        <v>233</v>
      </c>
      <c r="R239" s="102" t="str">
        <f t="shared" si="34"/>
        <v>LUNES</v>
      </c>
      <c r="S239" s="102" t="str">
        <f t="shared" si="35"/>
        <v>LB</v>
      </c>
      <c r="T239" s="157" t="s">
        <v>862</v>
      </c>
    </row>
    <row r="240" spans="12:20" ht="14.25" x14ac:dyDescent="0.2">
      <c r="L240" s="224"/>
      <c r="M240" s="185">
        <v>8</v>
      </c>
      <c r="N240" s="188">
        <f t="shared" si="33"/>
        <v>35</v>
      </c>
      <c r="O240" s="103">
        <f t="shared" si="36"/>
        <v>42969</v>
      </c>
      <c r="P240" s="102">
        <f t="shared" si="37"/>
        <v>2</v>
      </c>
      <c r="Q240" s="102">
        <f t="shared" si="32"/>
        <v>234</v>
      </c>
      <c r="R240" s="102" t="str">
        <f t="shared" si="34"/>
        <v>MARTES</v>
      </c>
      <c r="S240" s="102" t="str">
        <f t="shared" si="35"/>
        <v>LB</v>
      </c>
      <c r="T240" s="157" t="s">
        <v>862</v>
      </c>
    </row>
    <row r="241" spans="12:20" ht="14.25" x14ac:dyDescent="0.2">
      <c r="L241" s="224"/>
      <c r="M241" s="185">
        <v>8</v>
      </c>
      <c r="N241" s="188">
        <f t="shared" si="33"/>
        <v>35</v>
      </c>
      <c r="O241" s="103">
        <f t="shared" si="36"/>
        <v>42970</v>
      </c>
      <c r="P241" s="102">
        <f t="shared" si="37"/>
        <v>3</v>
      </c>
      <c r="Q241" s="102">
        <f t="shared" si="32"/>
        <v>235</v>
      </c>
      <c r="R241" s="102" t="str">
        <f t="shared" si="34"/>
        <v>MIERCOLES</v>
      </c>
      <c r="S241" s="102" t="str">
        <f t="shared" si="35"/>
        <v>LB</v>
      </c>
      <c r="T241" s="157" t="s">
        <v>862</v>
      </c>
    </row>
    <row r="242" spans="12:20" ht="14.25" x14ac:dyDescent="0.2">
      <c r="L242" s="224"/>
      <c r="M242" s="185">
        <v>8</v>
      </c>
      <c r="N242" s="188">
        <f t="shared" si="33"/>
        <v>35</v>
      </c>
      <c r="O242" s="103">
        <f t="shared" si="36"/>
        <v>42971</v>
      </c>
      <c r="P242" s="102">
        <f t="shared" si="37"/>
        <v>4</v>
      </c>
      <c r="Q242" s="102">
        <f t="shared" si="32"/>
        <v>236</v>
      </c>
      <c r="R242" s="102" t="str">
        <f t="shared" si="34"/>
        <v>JUEVES</v>
      </c>
      <c r="S242" s="102" t="str">
        <f t="shared" si="35"/>
        <v>LB</v>
      </c>
      <c r="T242" s="157" t="s">
        <v>862</v>
      </c>
    </row>
    <row r="243" spans="12:20" ht="14.25" x14ac:dyDescent="0.2">
      <c r="L243" s="224"/>
      <c r="M243" s="185">
        <v>8</v>
      </c>
      <c r="N243" s="188">
        <f t="shared" si="33"/>
        <v>35</v>
      </c>
      <c r="O243" s="103">
        <f t="shared" si="36"/>
        <v>42972</v>
      </c>
      <c r="P243" s="102">
        <f t="shared" si="37"/>
        <v>5</v>
      </c>
      <c r="Q243" s="102">
        <f t="shared" si="32"/>
        <v>237</v>
      </c>
      <c r="R243" s="102" t="str">
        <f t="shared" si="34"/>
        <v>VIERNES</v>
      </c>
      <c r="S243" s="102" t="str">
        <f t="shared" si="35"/>
        <v>LB</v>
      </c>
      <c r="T243" s="157" t="s">
        <v>862</v>
      </c>
    </row>
    <row r="244" spans="12:20" ht="14.25" x14ac:dyDescent="0.2">
      <c r="L244" s="224"/>
      <c r="M244" s="185">
        <v>8</v>
      </c>
      <c r="N244" s="188">
        <f t="shared" si="33"/>
        <v>35</v>
      </c>
      <c r="O244" s="103">
        <f t="shared" si="36"/>
        <v>42973</v>
      </c>
      <c r="P244" s="102">
        <f t="shared" si="37"/>
        <v>6</v>
      </c>
      <c r="Q244" s="102">
        <f t="shared" si="32"/>
        <v>238</v>
      </c>
      <c r="R244" s="102" t="str">
        <f t="shared" si="34"/>
        <v>SABADO</v>
      </c>
      <c r="S244" s="102" t="str">
        <f t="shared" si="35"/>
        <v>FS</v>
      </c>
      <c r="T244" s="157" t="s">
        <v>861</v>
      </c>
    </row>
    <row r="245" spans="12:20" ht="14.25" x14ac:dyDescent="0.2">
      <c r="L245" s="224"/>
      <c r="M245" s="185">
        <v>8</v>
      </c>
      <c r="N245" s="188">
        <f t="shared" si="33"/>
        <v>35</v>
      </c>
      <c r="O245" s="103">
        <f t="shared" si="36"/>
        <v>42974</v>
      </c>
      <c r="P245" s="102">
        <f t="shared" si="37"/>
        <v>7</v>
      </c>
      <c r="Q245" s="102">
        <f t="shared" si="32"/>
        <v>239</v>
      </c>
      <c r="R245" s="102" t="str">
        <f t="shared" si="34"/>
        <v>DOMINGO</v>
      </c>
      <c r="S245" s="102" t="str">
        <f t="shared" si="35"/>
        <v>FS</v>
      </c>
      <c r="T245" s="157" t="s">
        <v>861</v>
      </c>
    </row>
    <row r="246" spans="12:20" ht="14.25" x14ac:dyDescent="0.2">
      <c r="L246" s="224"/>
      <c r="M246" s="185">
        <v>8</v>
      </c>
      <c r="N246" s="188">
        <f t="shared" si="33"/>
        <v>36</v>
      </c>
      <c r="O246" s="103">
        <f t="shared" si="36"/>
        <v>42975</v>
      </c>
      <c r="P246" s="102">
        <f t="shared" si="37"/>
        <v>1</v>
      </c>
      <c r="Q246" s="102">
        <f t="shared" si="32"/>
        <v>240</v>
      </c>
      <c r="R246" s="102" t="str">
        <f t="shared" si="34"/>
        <v>LUNES</v>
      </c>
      <c r="S246" s="102" t="str">
        <f t="shared" si="35"/>
        <v>LB</v>
      </c>
      <c r="T246" s="157" t="s">
        <v>862</v>
      </c>
    </row>
    <row r="247" spans="12:20" ht="14.25" x14ac:dyDescent="0.2">
      <c r="L247" s="224"/>
      <c r="M247" s="185">
        <v>8</v>
      </c>
      <c r="N247" s="188">
        <f t="shared" si="33"/>
        <v>36</v>
      </c>
      <c r="O247" s="103">
        <f t="shared" si="36"/>
        <v>42976</v>
      </c>
      <c r="P247" s="102">
        <f t="shared" si="37"/>
        <v>2</v>
      </c>
      <c r="Q247" s="102">
        <f t="shared" si="32"/>
        <v>241</v>
      </c>
      <c r="R247" s="102" t="str">
        <f t="shared" si="34"/>
        <v>MARTES</v>
      </c>
      <c r="S247" s="102" t="str">
        <f t="shared" si="35"/>
        <v>LB</v>
      </c>
      <c r="T247" s="157" t="s">
        <v>862</v>
      </c>
    </row>
    <row r="248" spans="12:20" ht="14.25" x14ac:dyDescent="0.2">
      <c r="L248" s="224"/>
      <c r="M248" s="185">
        <v>8</v>
      </c>
      <c r="N248" s="188">
        <f t="shared" si="33"/>
        <v>36</v>
      </c>
      <c r="O248" s="103">
        <f t="shared" si="36"/>
        <v>42977</v>
      </c>
      <c r="P248" s="102">
        <f t="shared" si="37"/>
        <v>3</v>
      </c>
      <c r="Q248" s="102">
        <f t="shared" si="32"/>
        <v>242</v>
      </c>
      <c r="R248" s="102" t="str">
        <f t="shared" si="34"/>
        <v>MIERCOLES</v>
      </c>
      <c r="S248" s="102" t="str">
        <f t="shared" si="35"/>
        <v>LB</v>
      </c>
      <c r="T248" s="157" t="s">
        <v>862</v>
      </c>
    </row>
    <row r="249" spans="12:20" ht="15" thickBot="1" x14ac:dyDescent="0.25">
      <c r="L249" s="225"/>
      <c r="M249" s="190">
        <v>8</v>
      </c>
      <c r="N249" s="189">
        <f t="shared" si="33"/>
        <v>36</v>
      </c>
      <c r="O249" s="159">
        <f t="shared" si="36"/>
        <v>42978</v>
      </c>
      <c r="P249" s="160">
        <f t="shared" si="37"/>
        <v>4</v>
      </c>
      <c r="Q249" s="160">
        <f t="shared" si="32"/>
        <v>243</v>
      </c>
      <c r="R249" s="160" t="str">
        <f t="shared" si="34"/>
        <v>JUEVES</v>
      </c>
      <c r="S249" s="160" t="str">
        <f t="shared" si="35"/>
        <v>LB</v>
      </c>
      <c r="T249" s="161" t="s">
        <v>862</v>
      </c>
    </row>
    <row r="250" spans="12:20" ht="14.25" x14ac:dyDescent="0.2">
      <c r="L250" s="223" t="s">
        <v>847</v>
      </c>
      <c r="M250" s="184">
        <v>9</v>
      </c>
      <c r="N250" s="187">
        <f t="shared" si="33"/>
        <v>36</v>
      </c>
      <c r="O250" s="153">
        <f t="shared" si="36"/>
        <v>42979</v>
      </c>
      <c r="P250" s="154">
        <f t="shared" si="37"/>
        <v>5</v>
      </c>
      <c r="Q250" s="154">
        <f t="shared" si="32"/>
        <v>244</v>
      </c>
      <c r="R250" s="154" t="str">
        <f t="shared" si="34"/>
        <v>VIERNES</v>
      </c>
      <c r="S250" s="154" t="str">
        <f t="shared" si="35"/>
        <v>LB</v>
      </c>
      <c r="T250" s="155" t="s">
        <v>862</v>
      </c>
    </row>
    <row r="251" spans="12:20" ht="14.25" x14ac:dyDescent="0.2">
      <c r="L251" s="224"/>
      <c r="M251" s="185">
        <v>9</v>
      </c>
      <c r="N251" s="188">
        <f t="shared" si="33"/>
        <v>36</v>
      </c>
      <c r="O251" s="103">
        <f t="shared" si="36"/>
        <v>42980</v>
      </c>
      <c r="P251" s="102">
        <f t="shared" si="37"/>
        <v>6</v>
      </c>
      <c r="Q251" s="102">
        <f t="shared" si="32"/>
        <v>245</v>
      </c>
      <c r="R251" s="102" t="str">
        <f t="shared" si="34"/>
        <v>SABADO</v>
      </c>
      <c r="S251" s="102" t="str">
        <f t="shared" si="35"/>
        <v>FS</v>
      </c>
      <c r="T251" s="157" t="s">
        <v>861</v>
      </c>
    </row>
    <row r="252" spans="12:20" ht="14.25" x14ac:dyDescent="0.2">
      <c r="L252" s="224"/>
      <c r="M252" s="185">
        <v>9</v>
      </c>
      <c r="N252" s="188">
        <f t="shared" si="33"/>
        <v>36</v>
      </c>
      <c r="O252" s="103">
        <f t="shared" si="36"/>
        <v>42981</v>
      </c>
      <c r="P252" s="102">
        <f t="shared" si="37"/>
        <v>7</v>
      </c>
      <c r="Q252" s="102">
        <f t="shared" si="32"/>
        <v>246</v>
      </c>
      <c r="R252" s="102" t="str">
        <f t="shared" si="34"/>
        <v>DOMINGO</v>
      </c>
      <c r="S252" s="102" t="str">
        <f t="shared" si="35"/>
        <v>FS</v>
      </c>
      <c r="T252" s="157" t="s">
        <v>861</v>
      </c>
    </row>
    <row r="253" spans="12:20" ht="14.25" x14ac:dyDescent="0.2">
      <c r="L253" s="224"/>
      <c r="M253" s="185">
        <v>9</v>
      </c>
      <c r="N253" s="188">
        <f t="shared" si="33"/>
        <v>37</v>
      </c>
      <c r="O253" s="103">
        <f t="shared" si="36"/>
        <v>42982</v>
      </c>
      <c r="P253" s="102">
        <f t="shared" si="37"/>
        <v>1</v>
      </c>
      <c r="Q253" s="102">
        <f t="shared" si="32"/>
        <v>247</v>
      </c>
      <c r="R253" s="102" t="str">
        <f t="shared" si="34"/>
        <v>LUNES</v>
      </c>
      <c r="S253" s="102" t="str">
        <f t="shared" si="35"/>
        <v>LB</v>
      </c>
      <c r="T253" s="157" t="s">
        <v>862</v>
      </c>
    </row>
    <row r="254" spans="12:20" ht="14.25" x14ac:dyDescent="0.2">
      <c r="L254" s="224"/>
      <c r="M254" s="185">
        <v>9</v>
      </c>
      <c r="N254" s="188">
        <f t="shared" si="33"/>
        <v>37</v>
      </c>
      <c r="O254" s="103">
        <f t="shared" si="36"/>
        <v>42983</v>
      </c>
      <c r="P254" s="102">
        <f t="shared" si="37"/>
        <v>2</v>
      </c>
      <c r="Q254" s="102">
        <f t="shared" si="32"/>
        <v>248</v>
      </c>
      <c r="R254" s="102" t="str">
        <f t="shared" si="34"/>
        <v>MARTES</v>
      </c>
      <c r="S254" s="102" t="str">
        <f t="shared" si="35"/>
        <v>LB</v>
      </c>
      <c r="T254" s="157" t="s">
        <v>862</v>
      </c>
    </row>
    <row r="255" spans="12:20" ht="14.25" x14ac:dyDescent="0.2">
      <c r="L255" s="224"/>
      <c r="M255" s="185">
        <v>9</v>
      </c>
      <c r="N255" s="188">
        <f t="shared" si="33"/>
        <v>37</v>
      </c>
      <c r="O255" s="103">
        <f t="shared" si="36"/>
        <v>42984</v>
      </c>
      <c r="P255" s="102">
        <f t="shared" si="37"/>
        <v>3</v>
      </c>
      <c r="Q255" s="102">
        <f t="shared" si="32"/>
        <v>249</v>
      </c>
      <c r="R255" s="102" t="str">
        <f t="shared" si="34"/>
        <v>MIERCOLES</v>
      </c>
      <c r="S255" s="102" t="str">
        <f t="shared" si="35"/>
        <v>LB</v>
      </c>
      <c r="T255" s="157" t="s">
        <v>862</v>
      </c>
    </row>
    <row r="256" spans="12:20" ht="14.25" x14ac:dyDescent="0.2">
      <c r="L256" s="224"/>
      <c r="M256" s="185">
        <v>9</v>
      </c>
      <c r="N256" s="188">
        <f t="shared" si="33"/>
        <v>37</v>
      </c>
      <c r="O256" s="103">
        <f t="shared" si="36"/>
        <v>42985</v>
      </c>
      <c r="P256" s="102">
        <f t="shared" si="37"/>
        <v>4</v>
      </c>
      <c r="Q256" s="102">
        <f t="shared" si="32"/>
        <v>250</v>
      </c>
      <c r="R256" s="102" t="str">
        <f t="shared" si="34"/>
        <v>JUEVES</v>
      </c>
      <c r="S256" s="102" t="str">
        <f t="shared" si="35"/>
        <v>LB</v>
      </c>
      <c r="T256" s="157" t="s">
        <v>862</v>
      </c>
    </row>
    <row r="257" spans="12:20" ht="14.25" x14ac:dyDescent="0.2">
      <c r="L257" s="224"/>
      <c r="M257" s="185">
        <v>9</v>
      </c>
      <c r="N257" s="188">
        <f t="shared" si="33"/>
        <v>37</v>
      </c>
      <c r="O257" s="103">
        <f t="shared" si="36"/>
        <v>42986</v>
      </c>
      <c r="P257" s="102">
        <f t="shared" si="37"/>
        <v>5</v>
      </c>
      <c r="Q257" s="102">
        <f t="shared" si="32"/>
        <v>251</v>
      </c>
      <c r="R257" s="102" t="str">
        <f t="shared" si="34"/>
        <v>VIERNES</v>
      </c>
      <c r="S257" s="102" t="str">
        <f t="shared" si="35"/>
        <v>LB</v>
      </c>
      <c r="T257" s="157" t="s">
        <v>862</v>
      </c>
    </row>
    <row r="258" spans="12:20" ht="14.25" x14ac:dyDescent="0.2">
      <c r="L258" s="224"/>
      <c r="M258" s="185">
        <v>9</v>
      </c>
      <c r="N258" s="188">
        <f t="shared" si="33"/>
        <v>37</v>
      </c>
      <c r="O258" s="103">
        <f t="shared" si="36"/>
        <v>42987</v>
      </c>
      <c r="P258" s="102">
        <f t="shared" si="37"/>
        <v>6</v>
      </c>
      <c r="Q258" s="102">
        <f t="shared" si="32"/>
        <v>252</v>
      </c>
      <c r="R258" s="102" t="str">
        <f t="shared" si="34"/>
        <v>SABADO</v>
      </c>
      <c r="S258" s="102" t="str">
        <f t="shared" si="35"/>
        <v>FS</v>
      </c>
      <c r="T258" s="157" t="s">
        <v>861</v>
      </c>
    </row>
    <row r="259" spans="12:20" ht="14.25" x14ac:dyDescent="0.2">
      <c r="L259" s="224"/>
      <c r="M259" s="185">
        <v>9</v>
      </c>
      <c r="N259" s="188">
        <f t="shared" si="33"/>
        <v>37</v>
      </c>
      <c r="O259" s="103">
        <f t="shared" si="36"/>
        <v>42988</v>
      </c>
      <c r="P259" s="102">
        <f t="shared" si="37"/>
        <v>7</v>
      </c>
      <c r="Q259" s="102">
        <f t="shared" si="32"/>
        <v>253</v>
      </c>
      <c r="R259" s="102" t="str">
        <f t="shared" si="34"/>
        <v>DOMINGO</v>
      </c>
      <c r="S259" s="102" t="str">
        <f t="shared" si="35"/>
        <v>FS</v>
      </c>
      <c r="T259" s="157" t="s">
        <v>861</v>
      </c>
    </row>
    <row r="260" spans="12:20" ht="14.25" x14ac:dyDescent="0.2">
      <c r="L260" s="224"/>
      <c r="M260" s="185">
        <v>9</v>
      </c>
      <c r="N260" s="188">
        <f t="shared" si="33"/>
        <v>38</v>
      </c>
      <c r="O260" s="103">
        <f t="shared" si="36"/>
        <v>42989</v>
      </c>
      <c r="P260" s="102">
        <f t="shared" si="37"/>
        <v>1</v>
      </c>
      <c r="Q260" s="102">
        <f t="shared" ref="Q260:Q323" si="38">Q259+1</f>
        <v>254</v>
      </c>
      <c r="R260" s="102" t="str">
        <f t="shared" si="34"/>
        <v>LUNES</v>
      </c>
      <c r="S260" s="102" t="str">
        <f t="shared" si="35"/>
        <v>LB</v>
      </c>
      <c r="T260" s="157" t="s">
        <v>859</v>
      </c>
    </row>
    <row r="261" spans="12:20" ht="14.25" x14ac:dyDescent="0.2">
      <c r="L261" s="224"/>
      <c r="M261" s="185">
        <v>9</v>
      </c>
      <c r="N261" s="188">
        <f t="shared" si="33"/>
        <v>38</v>
      </c>
      <c r="O261" s="103">
        <f t="shared" si="36"/>
        <v>42990</v>
      </c>
      <c r="P261" s="102">
        <f t="shared" si="37"/>
        <v>2</v>
      </c>
      <c r="Q261" s="102">
        <f t="shared" si="38"/>
        <v>255</v>
      </c>
      <c r="R261" s="102" t="str">
        <f t="shared" si="34"/>
        <v>MARTES</v>
      </c>
      <c r="S261" s="102" t="str">
        <f t="shared" si="35"/>
        <v>LB</v>
      </c>
      <c r="T261" s="157" t="s">
        <v>862</v>
      </c>
    </row>
    <row r="262" spans="12:20" ht="14.25" x14ac:dyDescent="0.2">
      <c r="L262" s="224"/>
      <c r="M262" s="185">
        <v>9</v>
      </c>
      <c r="N262" s="188">
        <f t="shared" si="33"/>
        <v>38</v>
      </c>
      <c r="O262" s="103">
        <f t="shared" si="36"/>
        <v>42991</v>
      </c>
      <c r="P262" s="102">
        <f t="shared" si="37"/>
        <v>3</v>
      </c>
      <c r="Q262" s="102">
        <f t="shared" si="38"/>
        <v>256</v>
      </c>
      <c r="R262" s="102" t="str">
        <f t="shared" si="34"/>
        <v>MIERCOLES</v>
      </c>
      <c r="S262" s="102" t="str">
        <f t="shared" si="35"/>
        <v>LB</v>
      </c>
      <c r="T262" s="157" t="s">
        <v>862</v>
      </c>
    </row>
    <row r="263" spans="12:20" ht="14.25" x14ac:dyDescent="0.2">
      <c r="L263" s="224"/>
      <c r="M263" s="185">
        <v>9</v>
      </c>
      <c r="N263" s="188">
        <f t="shared" si="33"/>
        <v>38</v>
      </c>
      <c r="O263" s="103">
        <f t="shared" si="36"/>
        <v>42992</v>
      </c>
      <c r="P263" s="102">
        <f t="shared" si="37"/>
        <v>4</v>
      </c>
      <c r="Q263" s="102">
        <f t="shared" si="38"/>
        <v>257</v>
      </c>
      <c r="R263" s="102" t="str">
        <f t="shared" si="34"/>
        <v>JUEVES</v>
      </c>
      <c r="S263" s="102" t="str">
        <f t="shared" si="35"/>
        <v>LB</v>
      </c>
      <c r="T263" s="157" t="s">
        <v>862</v>
      </c>
    </row>
    <row r="264" spans="12:20" ht="14.25" x14ac:dyDescent="0.2">
      <c r="L264" s="224"/>
      <c r="M264" s="185">
        <v>9</v>
      </c>
      <c r="N264" s="188">
        <f t="shared" ref="N264:N327" si="39">IF(P263=7,N263+1,N263)</f>
        <v>38</v>
      </c>
      <c r="O264" s="103">
        <f t="shared" si="36"/>
        <v>42993</v>
      </c>
      <c r="P264" s="102">
        <f t="shared" si="37"/>
        <v>5</v>
      </c>
      <c r="Q264" s="102">
        <f t="shared" si="38"/>
        <v>258</v>
      </c>
      <c r="R264" s="102" t="str">
        <f t="shared" ref="R264:R327" si="40">IF(P264=1,"LUNES",IF(P264=2,"MARTES",IF(P264=3,"MIERCOLES",IF(P264=4,"JUEVES",IF(P264=5,"VIERNES",IF(P264=6,"SABADO",IF(P264=7,"DOMINGO",0)))))))</f>
        <v>VIERNES</v>
      </c>
      <c r="S264" s="102" t="str">
        <f t="shared" ref="S264:S327" si="41">IF(P264=6,"FS",IF(P264=7,"FS","LB"))</f>
        <v>LB</v>
      </c>
      <c r="T264" s="157" t="s">
        <v>862</v>
      </c>
    </row>
    <row r="265" spans="12:20" ht="14.25" x14ac:dyDescent="0.2">
      <c r="L265" s="224"/>
      <c r="M265" s="185">
        <v>9</v>
      </c>
      <c r="N265" s="188">
        <f t="shared" si="39"/>
        <v>38</v>
      </c>
      <c r="O265" s="103">
        <f t="shared" ref="O265:O328" si="42">O264+1</f>
        <v>42994</v>
      </c>
      <c r="P265" s="102">
        <f t="shared" ref="P265:P328" si="43">IF(P264&lt;7,P264+1,1)</f>
        <v>6</v>
      </c>
      <c r="Q265" s="102">
        <f t="shared" si="38"/>
        <v>259</v>
      </c>
      <c r="R265" s="102" t="str">
        <f t="shared" si="40"/>
        <v>SABADO</v>
      </c>
      <c r="S265" s="102" t="str">
        <f t="shared" si="41"/>
        <v>FS</v>
      </c>
      <c r="T265" s="157" t="s">
        <v>861</v>
      </c>
    </row>
    <row r="266" spans="12:20" ht="14.25" x14ac:dyDescent="0.2">
      <c r="L266" s="224"/>
      <c r="M266" s="185">
        <v>9</v>
      </c>
      <c r="N266" s="188">
        <f t="shared" si="39"/>
        <v>38</v>
      </c>
      <c r="O266" s="103">
        <f t="shared" si="42"/>
        <v>42995</v>
      </c>
      <c r="P266" s="102">
        <f t="shared" si="43"/>
        <v>7</v>
      </c>
      <c r="Q266" s="102">
        <f t="shared" si="38"/>
        <v>260</v>
      </c>
      <c r="R266" s="102" t="str">
        <f t="shared" si="40"/>
        <v>DOMINGO</v>
      </c>
      <c r="S266" s="102" t="str">
        <f t="shared" si="41"/>
        <v>FS</v>
      </c>
      <c r="T266" s="157" t="s">
        <v>861</v>
      </c>
    </row>
    <row r="267" spans="12:20" ht="14.25" x14ac:dyDescent="0.2">
      <c r="L267" s="224"/>
      <c r="M267" s="185">
        <v>9</v>
      </c>
      <c r="N267" s="188">
        <f t="shared" si="39"/>
        <v>39</v>
      </c>
      <c r="O267" s="103">
        <f t="shared" si="42"/>
        <v>42996</v>
      </c>
      <c r="P267" s="102">
        <f t="shared" si="43"/>
        <v>1</v>
      </c>
      <c r="Q267" s="102">
        <f t="shared" si="38"/>
        <v>261</v>
      </c>
      <c r="R267" s="102" t="str">
        <f t="shared" si="40"/>
        <v>LUNES</v>
      </c>
      <c r="S267" s="102" t="str">
        <f t="shared" si="41"/>
        <v>LB</v>
      </c>
      <c r="T267" s="157" t="s">
        <v>862</v>
      </c>
    </row>
    <row r="268" spans="12:20" ht="14.25" x14ac:dyDescent="0.2">
      <c r="L268" s="224"/>
      <c r="M268" s="185">
        <v>9</v>
      </c>
      <c r="N268" s="188">
        <f t="shared" si="39"/>
        <v>39</v>
      </c>
      <c r="O268" s="103">
        <f t="shared" si="42"/>
        <v>42997</v>
      </c>
      <c r="P268" s="102">
        <f t="shared" si="43"/>
        <v>2</v>
      </c>
      <c r="Q268" s="102">
        <f t="shared" si="38"/>
        <v>262</v>
      </c>
      <c r="R268" s="102" t="str">
        <f t="shared" si="40"/>
        <v>MARTES</v>
      </c>
      <c r="S268" s="102" t="str">
        <f t="shared" si="41"/>
        <v>LB</v>
      </c>
      <c r="T268" s="157" t="s">
        <v>862</v>
      </c>
    </row>
    <row r="269" spans="12:20" ht="14.25" x14ac:dyDescent="0.2">
      <c r="L269" s="224"/>
      <c r="M269" s="185">
        <v>9</v>
      </c>
      <c r="N269" s="188">
        <f t="shared" si="39"/>
        <v>39</v>
      </c>
      <c r="O269" s="103">
        <f t="shared" si="42"/>
        <v>42998</v>
      </c>
      <c r="P269" s="102">
        <f t="shared" si="43"/>
        <v>3</v>
      </c>
      <c r="Q269" s="102">
        <f t="shared" si="38"/>
        <v>263</v>
      </c>
      <c r="R269" s="102" t="str">
        <f t="shared" si="40"/>
        <v>MIERCOLES</v>
      </c>
      <c r="S269" s="102" t="str">
        <f t="shared" si="41"/>
        <v>LB</v>
      </c>
      <c r="T269" s="157" t="s">
        <v>862</v>
      </c>
    </row>
    <row r="270" spans="12:20" ht="14.25" x14ac:dyDescent="0.2">
      <c r="L270" s="224"/>
      <c r="M270" s="185">
        <v>9</v>
      </c>
      <c r="N270" s="188">
        <f t="shared" si="39"/>
        <v>39</v>
      </c>
      <c r="O270" s="103">
        <f t="shared" si="42"/>
        <v>42999</v>
      </c>
      <c r="P270" s="102">
        <f t="shared" si="43"/>
        <v>4</v>
      </c>
      <c r="Q270" s="102">
        <f t="shared" si="38"/>
        <v>264</v>
      </c>
      <c r="R270" s="102" t="str">
        <f t="shared" si="40"/>
        <v>JUEVES</v>
      </c>
      <c r="S270" s="102" t="str">
        <f t="shared" si="41"/>
        <v>LB</v>
      </c>
      <c r="T270" s="157" t="s">
        <v>862</v>
      </c>
    </row>
    <row r="271" spans="12:20" ht="14.25" x14ac:dyDescent="0.2">
      <c r="L271" s="224"/>
      <c r="M271" s="185">
        <v>9</v>
      </c>
      <c r="N271" s="188">
        <f t="shared" si="39"/>
        <v>39</v>
      </c>
      <c r="O271" s="103">
        <f t="shared" si="42"/>
        <v>43000</v>
      </c>
      <c r="P271" s="102">
        <f t="shared" si="43"/>
        <v>5</v>
      </c>
      <c r="Q271" s="102">
        <f t="shared" si="38"/>
        <v>265</v>
      </c>
      <c r="R271" s="102" t="str">
        <f t="shared" si="40"/>
        <v>VIERNES</v>
      </c>
      <c r="S271" s="102" t="str">
        <f t="shared" si="41"/>
        <v>LB</v>
      </c>
      <c r="T271" s="157" t="s">
        <v>862</v>
      </c>
    </row>
    <row r="272" spans="12:20" ht="14.25" x14ac:dyDescent="0.2">
      <c r="L272" s="224"/>
      <c r="M272" s="185">
        <v>9</v>
      </c>
      <c r="N272" s="188">
        <f t="shared" si="39"/>
        <v>39</v>
      </c>
      <c r="O272" s="103">
        <f t="shared" si="42"/>
        <v>43001</v>
      </c>
      <c r="P272" s="102">
        <f t="shared" si="43"/>
        <v>6</v>
      </c>
      <c r="Q272" s="102">
        <f t="shared" si="38"/>
        <v>266</v>
      </c>
      <c r="R272" s="102" t="str">
        <f t="shared" si="40"/>
        <v>SABADO</v>
      </c>
      <c r="S272" s="102" t="str">
        <f t="shared" si="41"/>
        <v>FS</v>
      </c>
      <c r="T272" s="157" t="s">
        <v>861</v>
      </c>
    </row>
    <row r="273" spans="12:20" ht="14.25" x14ac:dyDescent="0.2">
      <c r="L273" s="224"/>
      <c r="M273" s="185">
        <v>9</v>
      </c>
      <c r="N273" s="188">
        <f t="shared" si="39"/>
        <v>39</v>
      </c>
      <c r="O273" s="103">
        <f t="shared" si="42"/>
        <v>43002</v>
      </c>
      <c r="P273" s="102">
        <f t="shared" si="43"/>
        <v>7</v>
      </c>
      <c r="Q273" s="102">
        <f t="shared" si="38"/>
        <v>267</v>
      </c>
      <c r="R273" s="102" t="str">
        <f t="shared" si="40"/>
        <v>DOMINGO</v>
      </c>
      <c r="S273" s="102" t="str">
        <f t="shared" si="41"/>
        <v>FS</v>
      </c>
      <c r="T273" s="157" t="s">
        <v>861</v>
      </c>
    </row>
    <row r="274" spans="12:20" ht="14.25" x14ac:dyDescent="0.2">
      <c r="L274" s="224"/>
      <c r="M274" s="185">
        <v>9</v>
      </c>
      <c r="N274" s="188">
        <f t="shared" si="39"/>
        <v>40</v>
      </c>
      <c r="O274" s="103">
        <f t="shared" si="42"/>
        <v>43003</v>
      </c>
      <c r="P274" s="102">
        <f t="shared" si="43"/>
        <v>1</v>
      </c>
      <c r="Q274" s="102">
        <f t="shared" si="38"/>
        <v>268</v>
      </c>
      <c r="R274" s="102" t="str">
        <f t="shared" si="40"/>
        <v>LUNES</v>
      </c>
      <c r="S274" s="102" t="str">
        <f t="shared" si="41"/>
        <v>LB</v>
      </c>
      <c r="T274" s="157" t="s">
        <v>862</v>
      </c>
    </row>
    <row r="275" spans="12:20" ht="14.25" x14ac:dyDescent="0.2">
      <c r="L275" s="224"/>
      <c r="M275" s="185">
        <v>9</v>
      </c>
      <c r="N275" s="188">
        <f t="shared" si="39"/>
        <v>40</v>
      </c>
      <c r="O275" s="103">
        <f t="shared" si="42"/>
        <v>43004</v>
      </c>
      <c r="P275" s="102">
        <f t="shared" si="43"/>
        <v>2</v>
      </c>
      <c r="Q275" s="102">
        <f t="shared" si="38"/>
        <v>269</v>
      </c>
      <c r="R275" s="102" t="str">
        <f t="shared" si="40"/>
        <v>MARTES</v>
      </c>
      <c r="S275" s="102" t="str">
        <f t="shared" si="41"/>
        <v>LB</v>
      </c>
      <c r="T275" s="157" t="s">
        <v>862</v>
      </c>
    </row>
    <row r="276" spans="12:20" ht="14.25" x14ac:dyDescent="0.2">
      <c r="L276" s="224"/>
      <c r="M276" s="185">
        <v>9</v>
      </c>
      <c r="N276" s="188">
        <f t="shared" si="39"/>
        <v>40</v>
      </c>
      <c r="O276" s="103">
        <f t="shared" si="42"/>
        <v>43005</v>
      </c>
      <c r="P276" s="102">
        <f t="shared" si="43"/>
        <v>3</v>
      </c>
      <c r="Q276" s="102">
        <f t="shared" si="38"/>
        <v>270</v>
      </c>
      <c r="R276" s="102" t="str">
        <f t="shared" si="40"/>
        <v>MIERCOLES</v>
      </c>
      <c r="S276" s="102" t="str">
        <f t="shared" si="41"/>
        <v>LB</v>
      </c>
      <c r="T276" s="157" t="s">
        <v>862</v>
      </c>
    </row>
    <row r="277" spans="12:20" ht="14.25" x14ac:dyDescent="0.2">
      <c r="L277" s="224"/>
      <c r="M277" s="185">
        <v>9</v>
      </c>
      <c r="N277" s="188">
        <f t="shared" si="39"/>
        <v>40</v>
      </c>
      <c r="O277" s="103">
        <f t="shared" si="42"/>
        <v>43006</v>
      </c>
      <c r="P277" s="102">
        <f t="shared" si="43"/>
        <v>4</v>
      </c>
      <c r="Q277" s="102">
        <f t="shared" si="38"/>
        <v>271</v>
      </c>
      <c r="R277" s="102" t="str">
        <f t="shared" si="40"/>
        <v>JUEVES</v>
      </c>
      <c r="S277" s="102" t="str">
        <f t="shared" si="41"/>
        <v>LB</v>
      </c>
      <c r="T277" s="157" t="s">
        <v>862</v>
      </c>
    </row>
    <row r="278" spans="12:20" ht="14.25" x14ac:dyDescent="0.2">
      <c r="L278" s="224"/>
      <c r="M278" s="185">
        <v>9</v>
      </c>
      <c r="N278" s="188">
        <f t="shared" si="39"/>
        <v>40</v>
      </c>
      <c r="O278" s="103">
        <f t="shared" si="42"/>
        <v>43007</v>
      </c>
      <c r="P278" s="102">
        <f t="shared" si="43"/>
        <v>5</v>
      </c>
      <c r="Q278" s="102">
        <f t="shared" si="38"/>
        <v>272</v>
      </c>
      <c r="R278" s="102" t="str">
        <f t="shared" si="40"/>
        <v>VIERNES</v>
      </c>
      <c r="S278" s="102" t="str">
        <f t="shared" si="41"/>
        <v>LB</v>
      </c>
      <c r="T278" s="157" t="s">
        <v>862</v>
      </c>
    </row>
    <row r="279" spans="12:20" ht="15" thickBot="1" x14ac:dyDescent="0.25">
      <c r="L279" s="224"/>
      <c r="M279" s="190">
        <v>9</v>
      </c>
      <c r="N279" s="189">
        <f t="shared" si="39"/>
        <v>40</v>
      </c>
      <c r="O279" s="159">
        <f t="shared" si="42"/>
        <v>43008</v>
      </c>
      <c r="P279" s="160">
        <f t="shared" si="43"/>
        <v>6</v>
      </c>
      <c r="Q279" s="160">
        <f t="shared" si="38"/>
        <v>273</v>
      </c>
      <c r="R279" s="160" t="str">
        <f t="shared" si="40"/>
        <v>SABADO</v>
      </c>
      <c r="S279" s="160" t="str">
        <f t="shared" si="41"/>
        <v>FS</v>
      </c>
      <c r="T279" s="161" t="s">
        <v>861</v>
      </c>
    </row>
    <row r="280" spans="12:20" ht="12.75" customHeight="1" x14ac:dyDescent="0.2">
      <c r="L280" s="223" t="s">
        <v>848</v>
      </c>
      <c r="M280" s="184">
        <v>10</v>
      </c>
      <c r="N280" s="187">
        <f t="shared" si="39"/>
        <v>40</v>
      </c>
      <c r="O280" s="153">
        <f t="shared" si="42"/>
        <v>43009</v>
      </c>
      <c r="P280" s="154">
        <f t="shared" si="43"/>
        <v>7</v>
      </c>
      <c r="Q280" s="154">
        <f t="shared" si="38"/>
        <v>274</v>
      </c>
      <c r="R280" s="154" t="str">
        <f t="shared" si="40"/>
        <v>DOMINGO</v>
      </c>
      <c r="S280" s="154" t="str">
        <f t="shared" si="41"/>
        <v>FS</v>
      </c>
      <c r="T280" s="155" t="s">
        <v>861</v>
      </c>
    </row>
    <row r="281" spans="12:20" ht="14.25" x14ac:dyDescent="0.2">
      <c r="L281" s="224"/>
      <c r="M281" s="185">
        <v>10</v>
      </c>
      <c r="N281" s="188">
        <f t="shared" si="39"/>
        <v>41</v>
      </c>
      <c r="O281" s="103">
        <f t="shared" si="42"/>
        <v>43010</v>
      </c>
      <c r="P281" s="102">
        <f t="shared" si="43"/>
        <v>1</v>
      </c>
      <c r="Q281" s="102">
        <f t="shared" si="38"/>
        <v>275</v>
      </c>
      <c r="R281" s="102" t="str">
        <f t="shared" si="40"/>
        <v>LUNES</v>
      </c>
      <c r="S281" s="102" t="str">
        <f t="shared" si="41"/>
        <v>LB</v>
      </c>
      <c r="T281" s="157" t="s">
        <v>862</v>
      </c>
    </row>
    <row r="282" spans="12:20" ht="14.25" x14ac:dyDescent="0.2">
      <c r="L282" s="224"/>
      <c r="M282" s="185">
        <v>10</v>
      </c>
      <c r="N282" s="188">
        <f t="shared" si="39"/>
        <v>41</v>
      </c>
      <c r="O282" s="103">
        <f t="shared" si="42"/>
        <v>43011</v>
      </c>
      <c r="P282" s="102">
        <f t="shared" si="43"/>
        <v>2</v>
      </c>
      <c r="Q282" s="102">
        <f t="shared" si="38"/>
        <v>276</v>
      </c>
      <c r="R282" s="102" t="str">
        <f t="shared" si="40"/>
        <v>MARTES</v>
      </c>
      <c r="S282" s="102" t="str">
        <f t="shared" si="41"/>
        <v>LB</v>
      </c>
      <c r="T282" s="157" t="s">
        <v>862</v>
      </c>
    </row>
    <row r="283" spans="12:20" ht="14.25" x14ac:dyDescent="0.2">
      <c r="L283" s="224"/>
      <c r="M283" s="185">
        <v>10</v>
      </c>
      <c r="N283" s="188">
        <f t="shared" si="39"/>
        <v>41</v>
      </c>
      <c r="O283" s="103">
        <f t="shared" si="42"/>
        <v>43012</v>
      </c>
      <c r="P283" s="102">
        <f t="shared" si="43"/>
        <v>3</v>
      </c>
      <c r="Q283" s="102">
        <f t="shared" si="38"/>
        <v>277</v>
      </c>
      <c r="R283" s="102" t="str">
        <f t="shared" si="40"/>
        <v>MIERCOLES</v>
      </c>
      <c r="S283" s="102" t="str">
        <f t="shared" si="41"/>
        <v>LB</v>
      </c>
      <c r="T283" s="157" t="s">
        <v>862</v>
      </c>
    </row>
    <row r="284" spans="12:20" ht="14.25" x14ac:dyDescent="0.2">
      <c r="L284" s="224"/>
      <c r="M284" s="185">
        <v>10</v>
      </c>
      <c r="N284" s="188">
        <f t="shared" si="39"/>
        <v>41</v>
      </c>
      <c r="O284" s="103">
        <f t="shared" si="42"/>
        <v>43013</v>
      </c>
      <c r="P284" s="102">
        <f t="shared" si="43"/>
        <v>4</v>
      </c>
      <c r="Q284" s="102">
        <f t="shared" si="38"/>
        <v>278</v>
      </c>
      <c r="R284" s="102" t="str">
        <f t="shared" si="40"/>
        <v>JUEVES</v>
      </c>
      <c r="S284" s="102" t="str">
        <f t="shared" si="41"/>
        <v>LB</v>
      </c>
      <c r="T284" s="157" t="s">
        <v>862</v>
      </c>
    </row>
    <row r="285" spans="12:20" ht="14.25" x14ac:dyDescent="0.2">
      <c r="L285" s="224"/>
      <c r="M285" s="185">
        <v>10</v>
      </c>
      <c r="N285" s="188">
        <f t="shared" si="39"/>
        <v>41</v>
      </c>
      <c r="O285" s="103">
        <f t="shared" si="42"/>
        <v>43014</v>
      </c>
      <c r="P285" s="102">
        <f t="shared" si="43"/>
        <v>5</v>
      </c>
      <c r="Q285" s="102">
        <f t="shared" si="38"/>
        <v>279</v>
      </c>
      <c r="R285" s="102" t="str">
        <f t="shared" si="40"/>
        <v>VIERNES</v>
      </c>
      <c r="S285" s="102" t="str">
        <f t="shared" si="41"/>
        <v>LB</v>
      </c>
      <c r="T285" s="157" t="s">
        <v>862</v>
      </c>
    </row>
    <row r="286" spans="12:20" ht="14.25" x14ac:dyDescent="0.2">
      <c r="L286" s="224"/>
      <c r="M286" s="185">
        <v>10</v>
      </c>
      <c r="N286" s="188">
        <f t="shared" si="39"/>
        <v>41</v>
      </c>
      <c r="O286" s="103">
        <f t="shared" si="42"/>
        <v>43015</v>
      </c>
      <c r="P286" s="102">
        <f t="shared" si="43"/>
        <v>6</v>
      </c>
      <c r="Q286" s="102">
        <f t="shared" si="38"/>
        <v>280</v>
      </c>
      <c r="R286" s="102" t="str">
        <f t="shared" si="40"/>
        <v>SABADO</v>
      </c>
      <c r="S286" s="102" t="str">
        <f t="shared" si="41"/>
        <v>FS</v>
      </c>
      <c r="T286" s="157" t="s">
        <v>861</v>
      </c>
    </row>
    <row r="287" spans="12:20" ht="14.25" x14ac:dyDescent="0.2">
      <c r="L287" s="224"/>
      <c r="M287" s="185">
        <v>10</v>
      </c>
      <c r="N287" s="188">
        <f t="shared" si="39"/>
        <v>41</v>
      </c>
      <c r="O287" s="103">
        <f t="shared" si="42"/>
        <v>43016</v>
      </c>
      <c r="P287" s="102">
        <f t="shared" si="43"/>
        <v>7</v>
      </c>
      <c r="Q287" s="102">
        <f t="shared" si="38"/>
        <v>281</v>
      </c>
      <c r="R287" s="102" t="str">
        <f t="shared" si="40"/>
        <v>DOMINGO</v>
      </c>
      <c r="S287" s="102" t="str">
        <f t="shared" si="41"/>
        <v>FS</v>
      </c>
      <c r="T287" s="157" t="s">
        <v>861</v>
      </c>
    </row>
    <row r="288" spans="12:20" ht="14.25" x14ac:dyDescent="0.2">
      <c r="L288" s="224"/>
      <c r="M288" s="185">
        <v>10</v>
      </c>
      <c r="N288" s="188">
        <f t="shared" si="39"/>
        <v>42</v>
      </c>
      <c r="O288" s="103">
        <f t="shared" si="42"/>
        <v>43017</v>
      </c>
      <c r="P288" s="102">
        <f t="shared" si="43"/>
        <v>1</v>
      </c>
      <c r="Q288" s="102">
        <f t="shared" si="38"/>
        <v>282</v>
      </c>
      <c r="R288" s="102" t="str">
        <f t="shared" si="40"/>
        <v>LUNES</v>
      </c>
      <c r="S288" s="102" t="str">
        <f t="shared" si="41"/>
        <v>LB</v>
      </c>
      <c r="T288" s="157" t="s">
        <v>862</v>
      </c>
    </row>
    <row r="289" spans="12:20" ht="14.25" x14ac:dyDescent="0.2">
      <c r="L289" s="224"/>
      <c r="M289" s="185">
        <v>10</v>
      </c>
      <c r="N289" s="188">
        <f t="shared" si="39"/>
        <v>42</v>
      </c>
      <c r="O289" s="103">
        <f t="shared" si="42"/>
        <v>43018</v>
      </c>
      <c r="P289" s="102">
        <f t="shared" si="43"/>
        <v>2</v>
      </c>
      <c r="Q289" s="102">
        <f t="shared" si="38"/>
        <v>283</v>
      </c>
      <c r="R289" s="102" t="str">
        <f t="shared" si="40"/>
        <v>MARTES</v>
      </c>
      <c r="S289" s="102" t="str">
        <f t="shared" si="41"/>
        <v>LB</v>
      </c>
      <c r="T289" s="157" t="s">
        <v>862</v>
      </c>
    </row>
    <row r="290" spans="12:20" ht="14.25" x14ac:dyDescent="0.2">
      <c r="L290" s="224"/>
      <c r="M290" s="185">
        <v>10</v>
      </c>
      <c r="N290" s="188">
        <f t="shared" si="39"/>
        <v>42</v>
      </c>
      <c r="O290" s="103">
        <f t="shared" si="42"/>
        <v>43019</v>
      </c>
      <c r="P290" s="102">
        <f t="shared" si="43"/>
        <v>3</v>
      </c>
      <c r="Q290" s="102">
        <f t="shared" si="38"/>
        <v>284</v>
      </c>
      <c r="R290" s="102" t="str">
        <f t="shared" si="40"/>
        <v>MIERCOLES</v>
      </c>
      <c r="S290" s="102" t="str">
        <f t="shared" si="41"/>
        <v>LB</v>
      </c>
      <c r="T290" s="157" t="s">
        <v>862</v>
      </c>
    </row>
    <row r="291" spans="12:20" ht="14.25" x14ac:dyDescent="0.2">
      <c r="L291" s="224"/>
      <c r="M291" s="185">
        <v>10</v>
      </c>
      <c r="N291" s="188">
        <f t="shared" si="39"/>
        <v>42</v>
      </c>
      <c r="O291" s="103">
        <f t="shared" si="42"/>
        <v>43020</v>
      </c>
      <c r="P291" s="102">
        <f t="shared" si="43"/>
        <v>4</v>
      </c>
      <c r="Q291" s="102">
        <f t="shared" si="38"/>
        <v>285</v>
      </c>
      <c r="R291" s="102" t="str">
        <f t="shared" si="40"/>
        <v>JUEVES</v>
      </c>
      <c r="S291" s="102" t="str">
        <f t="shared" si="41"/>
        <v>LB</v>
      </c>
      <c r="T291" s="157" t="s">
        <v>858</v>
      </c>
    </row>
    <row r="292" spans="12:20" ht="14.25" x14ac:dyDescent="0.2">
      <c r="L292" s="224"/>
      <c r="M292" s="185">
        <v>10</v>
      </c>
      <c r="N292" s="188">
        <f t="shared" si="39"/>
        <v>42</v>
      </c>
      <c r="O292" s="103">
        <f t="shared" si="42"/>
        <v>43021</v>
      </c>
      <c r="P292" s="102">
        <f t="shared" si="43"/>
        <v>5</v>
      </c>
      <c r="Q292" s="102">
        <f t="shared" si="38"/>
        <v>286</v>
      </c>
      <c r="R292" s="102" t="str">
        <f t="shared" si="40"/>
        <v>VIERNES</v>
      </c>
      <c r="S292" s="102" t="str">
        <f t="shared" si="41"/>
        <v>LB</v>
      </c>
      <c r="T292" s="157" t="s">
        <v>862</v>
      </c>
    </row>
    <row r="293" spans="12:20" ht="14.25" x14ac:dyDescent="0.2">
      <c r="L293" s="224"/>
      <c r="M293" s="185">
        <v>10</v>
      </c>
      <c r="N293" s="188">
        <f t="shared" si="39"/>
        <v>42</v>
      </c>
      <c r="O293" s="103">
        <f t="shared" si="42"/>
        <v>43022</v>
      </c>
      <c r="P293" s="102">
        <f t="shared" si="43"/>
        <v>6</v>
      </c>
      <c r="Q293" s="102">
        <f t="shared" si="38"/>
        <v>287</v>
      </c>
      <c r="R293" s="102" t="str">
        <f t="shared" si="40"/>
        <v>SABADO</v>
      </c>
      <c r="S293" s="102" t="str">
        <f t="shared" si="41"/>
        <v>FS</v>
      </c>
      <c r="T293" s="157" t="s">
        <v>861</v>
      </c>
    </row>
    <row r="294" spans="12:20" ht="14.25" x14ac:dyDescent="0.2">
      <c r="L294" s="224"/>
      <c r="M294" s="185">
        <v>10</v>
      </c>
      <c r="N294" s="188">
        <f t="shared" si="39"/>
        <v>42</v>
      </c>
      <c r="O294" s="103">
        <f t="shared" si="42"/>
        <v>43023</v>
      </c>
      <c r="P294" s="102">
        <f t="shared" si="43"/>
        <v>7</v>
      </c>
      <c r="Q294" s="102">
        <f t="shared" si="38"/>
        <v>288</v>
      </c>
      <c r="R294" s="102" t="str">
        <f t="shared" si="40"/>
        <v>DOMINGO</v>
      </c>
      <c r="S294" s="102" t="str">
        <f t="shared" si="41"/>
        <v>FS</v>
      </c>
      <c r="T294" s="157" t="s">
        <v>861</v>
      </c>
    </row>
    <row r="295" spans="12:20" ht="14.25" x14ac:dyDescent="0.2">
      <c r="L295" s="224"/>
      <c r="M295" s="185">
        <v>10</v>
      </c>
      <c r="N295" s="188">
        <f t="shared" si="39"/>
        <v>43</v>
      </c>
      <c r="O295" s="103">
        <f t="shared" si="42"/>
        <v>43024</v>
      </c>
      <c r="P295" s="102">
        <f t="shared" si="43"/>
        <v>1</v>
      </c>
      <c r="Q295" s="102">
        <f t="shared" si="38"/>
        <v>289</v>
      </c>
      <c r="R295" s="102" t="str">
        <f t="shared" si="40"/>
        <v>LUNES</v>
      </c>
      <c r="S295" s="102" t="str">
        <f t="shared" si="41"/>
        <v>LB</v>
      </c>
      <c r="T295" s="157" t="s">
        <v>862</v>
      </c>
    </row>
    <row r="296" spans="12:20" ht="14.25" x14ac:dyDescent="0.2">
      <c r="L296" s="224"/>
      <c r="M296" s="185">
        <v>10</v>
      </c>
      <c r="N296" s="188">
        <f t="shared" si="39"/>
        <v>43</v>
      </c>
      <c r="O296" s="103">
        <f t="shared" si="42"/>
        <v>43025</v>
      </c>
      <c r="P296" s="102">
        <f t="shared" si="43"/>
        <v>2</v>
      </c>
      <c r="Q296" s="102">
        <f t="shared" si="38"/>
        <v>290</v>
      </c>
      <c r="R296" s="102" t="str">
        <f t="shared" si="40"/>
        <v>MARTES</v>
      </c>
      <c r="S296" s="102" t="str">
        <f t="shared" si="41"/>
        <v>LB</v>
      </c>
      <c r="T296" s="157" t="s">
        <v>862</v>
      </c>
    </row>
    <row r="297" spans="12:20" ht="14.25" x14ac:dyDescent="0.2">
      <c r="L297" s="224"/>
      <c r="M297" s="185">
        <v>10</v>
      </c>
      <c r="N297" s="188">
        <f t="shared" si="39"/>
        <v>43</v>
      </c>
      <c r="O297" s="103">
        <f t="shared" si="42"/>
        <v>43026</v>
      </c>
      <c r="P297" s="102">
        <f t="shared" si="43"/>
        <v>3</v>
      </c>
      <c r="Q297" s="102">
        <f t="shared" si="38"/>
        <v>291</v>
      </c>
      <c r="R297" s="102" t="str">
        <f t="shared" si="40"/>
        <v>MIERCOLES</v>
      </c>
      <c r="S297" s="102" t="str">
        <f t="shared" si="41"/>
        <v>LB</v>
      </c>
      <c r="T297" s="157" t="s">
        <v>862</v>
      </c>
    </row>
    <row r="298" spans="12:20" ht="14.25" x14ac:dyDescent="0.2">
      <c r="L298" s="224"/>
      <c r="M298" s="185">
        <v>10</v>
      </c>
      <c r="N298" s="188">
        <f t="shared" si="39"/>
        <v>43</v>
      </c>
      <c r="O298" s="103">
        <f t="shared" si="42"/>
        <v>43027</v>
      </c>
      <c r="P298" s="102">
        <f t="shared" si="43"/>
        <v>4</v>
      </c>
      <c r="Q298" s="102">
        <f t="shared" si="38"/>
        <v>292</v>
      </c>
      <c r="R298" s="102" t="str">
        <f t="shared" si="40"/>
        <v>JUEVES</v>
      </c>
      <c r="S298" s="102" t="str">
        <f t="shared" si="41"/>
        <v>LB</v>
      </c>
      <c r="T298" s="157" t="s">
        <v>862</v>
      </c>
    </row>
    <row r="299" spans="12:20" ht="14.25" x14ac:dyDescent="0.2">
      <c r="L299" s="224"/>
      <c r="M299" s="185">
        <v>10</v>
      </c>
      <c r="N299" s="188">
        <f t="shared" si="39"/>
        <v>43</v>
      </c>
      <c r="O299" s="103">
        <f t="shared" si="42"/>
        <v>43028</v>
      </c>
      <c r="P299" s="102">
        <f t="shared" si="43"/>
        <v>5</v>
      </c>
      <c r="Q299" s="102">
        <f t="shared" si="38"/>
        <v>293</v>
      </c>
      <c r="R299" s="102" t="str">
        <f t="shared" si="40"/>
        <v>VIERNES</v>
      </c>
      <c r="S299" s="102" t="str">
        <f t="shared" si="41"/>
        <v>LB</v>
      </c>
      <c r="T299" s="157" t="s">
        <v>862</v>
      </c>
    </row>
    <row r="300" spans="12:20" ht="14.25" x14ac:dyDescent="0.2">
      <c r="L300" s="224"/>
      <c r="M300" s="185">
        <v>10</v>
      </c>
      <c r="N300" s="188">
        <f t="shared" si="39"/>
        <v>43</v>
      </c>
      <c r="O300" s="103">
        <f t="shared" si="42"/>
        <v>43029</v>
      </c>
      <c r="P300" s="102">
        <f t="shared" si="43"/>
        <v>6</v>
      </c>
      <c r="Q300" s="102">
        <f t="shared" si="38"/>
        <v>294</v>
      </c>
      <c r="R300" s="102" t="str">
        <f t="shared" si="40"/>
        <v>SABADO</v>
      </c>
      <c r="S300" s="102" t="str">
        <f t="shared" si="41"/>
        <v>FS</v>
      </c>
      <c r="T300" s="157" t="s">
        <v>861</v>
      </c>
    </row>
    <row r="301" spans="12:20" ht="14.25" x14ac:dyDescent="0.2">
      <c r="L301" s="224"/>
      <c r="M301" s="185">
        <v>10</v>
      </c>
      <c r="N301" s="188">
        <f t="shared" si="39"/>
        <v>43</v>
      </c>
      <c r="O301" s="103">
        <f t="shared" si="42"/>
        <v>43030</v>
      </c>
      <c r="P301" s="102">
        <f t="shared" si="43"/>
        <v>7</v>
      </c>
      <c r="Q301" s="102">
        <f t="shared" si="38"/>
        <v>295</v>
      </c>
      <c r="R301" s="102" t="str">
        <f t="shared" si="40"/>
        <v>DOMINGO</v>
      </c>
      <c r="S301" s="102" t="str">
        <f t="shared" si="41"/>
        <v>FS</v>
      </c>
      <c r="T301" s="157" t="s">
        <v>861</v>
      </c>
    </row>
    <row r="302" spans="12:20" ht="14.25" x14ac:dyDescent="0.2">
      <c r="L302" s="224"/>
      <c r="M302" s="185">
        <v>10</v>
      </c>
      <c r="N302" s="188">
        <f t="shared" si="39"/>
        <v>44</v>
      </c>
      <c r="O302" s="103">
        <f t="shared" si="42"/>
        <v>43031</v>
      </c>
      <c r="P302" s="102">
        <f t="shared" si="43"/>
        <v>1</v>
      </c>
      <c r="Q302" s="102">
        <f t="shared" si="38"/>
        <v>296</v>
      </c>
      <c r="R302" s="102" t="str">
        <f t="shared" si="40"/>
        <v>LUNES</v>
      </c>
      <c r="S302" s="102" t="str">
        <f t="shared" si="41"/>
        <v>LB</v>
      </c>
      <c r="T302" s="157" t="s">
        <v>862</v>
      </c>
    </row>
    <row r="303" spans="12:20" ht="14.25" x14ac:dyDescent="0.2">
      <c r="L303" s="224"/>
      <c r="M303" s="185">
        <v>10</v>
      </c>
      <c r="N303" s="188">
        <f t="shared" si="39"/>
        <v>44</v>
      </c>
      <c r="O303" s="103">
        <f t="shared" si="42"/>
        <v>43032</v>
      </c>
      <c r="P303" s="102">
        <f t="shared" si="43"/>
        <v>2</v>
      </c>
      <c r="Q303" s="102">
        <f t="shared" si="38"/>
        <v>297</v>
      </c>
      <c r="R303" s="102" t="str">
        <f t="shared" si="40"/>
        <v>MARTES</v>
      </c>
      <c r="S303" s="102" t="str">
        <f t="shared" si="41"/>
        <v>LB</v>
      </c>
      <c r="T303" s="157" t="s">
        <v>862</v>
      </c>
    </row>
    <row r="304" spans="12:20" ht="14.25" x14ac:dyDescent="0.2">
      <c r="L304" s="224"/>
      <c r="M304" s="185">
        <v>10</v>
      </c>
      <c r="N304" s="188">
        <f t="shared" si="39"/>
        <v>44</v>
      </c>
      <c r="O304" s="103">
        <f t="shared" si="42"/>
        <v>43033</v>
      </c>
      <c r="P304" s="102">
        <f t="shared" si="43"/>
        <v>3</v>
      </c>
      <c r="Q304" s="102">
        <f t="shared" si="38"/>
        <v>298</v>
      </c>
      <c r="R304" s="102" t="str">
        <f t="shared" si="40"/>
        <v>MIERCOLES</v>
      </c>
      <c r="S304" s="102" t="str">
        <f t="shared" si="41"/>
        <v>LB</v>
      </c>
      <c r="T304" s="157" t="s">
        <v>862</v>
      </c>
    </row>
    <row r="305" spans="12:20" ht="14.25" x14ac:dyDescent="0.2">
      <c r="L305" s="224"/>
      <c r="M305" s="185">
        <v>10</v>
      </c>
      <c r="N305" s="188">
        <f t="shared" si="39"/>
        <v>44</v>
      </c>
      <c r="O305" s="103">
        <f t="shared" si="42"/>
        <v>43034</v>
      </c>
      <c r="P305" s="102">
        <f t="shared" si="43"/>
        <v>4</v>
      </c>
      <c r="Q305" s="102">
        <f t="shared" si="38"/>
        <v>299</v>
      </c>
      <c r="R305" s="102" t="str">
        <f t="shared" si="40"/>
        <v>JUEVES</v>
      </c>
      <c r="S305" s="102" t="str">
        <f t="shared" si="41"/>
        <v>LB</v>
      </c>
      <c r="T305" s="157" t="s">
        <v>862</v>
      </c>
    </row>
    <row r="306" spans="12:20" ht="14.25" x14ac:dyDescent="0.2">
      <c r="L306" s="224"/>
      <c r="M306" s="185">
        <v>10</v>
      </c>
      <c r="N306" s="188">
        <f t="shared" si="39"/>
        <v>44</v>
      </c>
      <c r="O306" s="103">
        <f t="shared" si="42"/>
        <v>43035</v>
      </c>
      <c r="P306" s="102">
        <f t="shared" si="43"/>
        <v>5</v>
      </c>
      <c r="Q306" s="102">
        <f t="shared" si="38"/>
        <v>300</v>
      </c>
      <c r="R306" s="102" t="str">
        <f t="shared" si="40"/>
        <v>VIERNES</v>
      </c>
      <c r="S306" s="102" t="str">
        <f t="shared" si="41"/>
        <v>LB</v>
      </c>
      <c r="T306" s="157" t="s">
        <v>862</v>
      </c>
    </row>
    <row r="307" spans="12:20" ht="14.25" x14ac:dyDescent="0.2">
      <c r="L307" s="224"/>
      <c r="M307" s="185">
        <v>10</v>
      </c>
      <c r="N307" s="188">
        <f t="shared" si="39"/>
        <v>44</v>
      </c>
      <c r="O307" s="103">
        <f t="shared" si="42"/>
        <v>43036</v>
      </c>
      <c r="P307" s="102">
        <f t="shared" si="43"/>
        <v>6</v>
      </c>
      <c r="Q307" s="102">
        <f t="shared" si="38"/>
        <v>301</v>
      </c>
      <c r="R307" s="102" t="str">
        <f t="shared" si="40"/>
        <v>SABADO</v>
      </c>
      <c r="S307" s="102" t="str">
        <f t="shared" si="41"/>
        <v>FS</v>
      </c>
      <c r="T307" s="157" t="s">
        <v>861</v>
      </c>
    </row>
    <row r="308" spans="12:20" ht="14.25" x14ac:dyDescent="0.2">
      <c r="L308" s="224"/>
      <c r="M308" s="185">
        <v>10</v>
      </c>
      <c r="N308" s="188">
        <f t="shared" si="39"/>
        <v>44</v>
      </c>
      <c r="O308" s="103">
        <f t="shared" si="42"/>
        <v>43037</v>
      </c>
      <c r="P308" s="102">
        <f t="shared" si="43"/>
        <v>7</v>
      </c>
      <c r="Q308" s="102">
        <f t="shared" si="38"/>
        <v>302</v>
      </c>
      <c r="R308" s="102" t="str">
        <f t="shared" si="40"/>
        <v>DOMINGO</v>
      </c>
      <c r="S308" s="102" t="str">
        <f t="shared" si="41"/>
        <v>FS</v>
      </c>
      <c r="T308" s="157" t="s">
        <v>861</v>
      </c>
    </row>
    <row r="309" spans="12:20" ht="14.25" x14ac:dyDescent="0.2">
      <c r="L309" s="224"/>
      <c r="M309" s="185">
        <v>10</v>
      </c>
      <c r="N309" s="188">
        <f t="shared" si="39"/>
        <v>45</v>
      </c>
      <c r="O309" s="103">
        <f t="shared" si="42"/>
        <v>43038</v>
      </c>
      <c r="P309" s="102">
        <f t="shared" si="43"/>
        <v>1</v>
      </c>
      <c r="Q309" s="102">
        <f t="shared" si="38"/>
        <v>303</v>
      </c>
      <c r="R309" s="102" t="str">
        <f t="shared" si="40"/>
        <v>LUNES</v>
      </c>
      <c r="S309" s="102" t="str">
        <f t="shared" si="41"/>
        <v>LB</v>
      </c>
      <c r="T309" s="157" t="s">
        <v>862</v>
      </c>
    </row>
    <row r="310" spans="12:20" ht="15" thickBot="1" x14ac:dyDescent="0.25">
      <c r="L310" s="225"/>
      <c r="M310" s="190">
        <v>10</v>
      </c>
      <c r="N310" s="189">
        <f t="shared" si="39"/>
        <v>45</v>
      </c>
      <c r="O310" s="159">
        <f t="shared" si="42"/>
        <v>43039</v>
      </c>
      <c r="P310" s="160">
        <f t="shared" si="43"/>
        <v>2</v>
      </c>
      <c r="Q310" s="160">
        <f t="shared" si="38"/>
        <v>304</v>
      </c>
      <c r="R310" s="160" t="str">
        <f t="shared" si="40"/>
        <v>MARTES</v>
      </c>
      <c r="S310" s="160" t="str">
        <f t="shared" si="41"/>
        <v>LB</v>
      </c>
      <c r="T310" s="161" t="s">
        <v>862</v>
      </c>
    </row>
    <row r="311" spans="12:20" ht="14.25" x14ac:dyDescent="0.2">
      <c r="L311" s="223" t="s">
        <v>849</v>
      </c>
      <c r="M311" s="184">
        <v>11</v>
      </c>
      <c r="N311" s="187">
        <f t="shared" si="39"/>
        <v>45</v>
      </c>
      <c r="O311" s="153">
        <f t="shared" si="42"/>
        <v>43040</v>
      </c>
      <c r="P311" s="154">
        <f t="shared" si="43"/>
        <v>3</v>
      </c>
      <c r="Q311" s="154">
        <f t="shared" si="38"/>
        <v>305</v>
      </c>
      <c r="R311" s="154" t="str">
        <f t="shared" si="40"/>
        <v>MIERCOLES</v>
      </c>
      <c r="S311" s="154" t="str">
        <f t="shared" si="41"/>
        <v>LB</v>
      </c>
      <c r="T311" s="155" t="s">
        <v>858</v>
      </c>
    </row>
    <row r="312" spans="12:20" ht="14.25" x14ac:dyDescent="0.2">
      <c r="L312" s="224"/>
      <c r="M312" s="185">
        <v>11</v>
      </c>
      <c r="N312" s="188">
        <f t="shared" si="39"/>
        <v>45</v>
      </c>
      <c r="O312" s="103">
        <f t="shared" si="42"/>
        <v>43041</v>
      </c>
      <c r="P312" s="102">
        <f t="shared" si="43"/>
        <v>4</v>
      </c>
      <c r="Q312" s="102">
        <f t="shared" si="38"/>
        <v>306</v>
      </c>
      <c r="R312" s="102" t="str">
        <f t="shared" si="40"/>
        <v>JUEVES</v>
      </c>
      <c r="S312" s="102" t="str">
        <f t="shared" si="41"/>
        <v>LB</v>
      </c>
      <c r="T312" s="157" t="s">
        <v>862</v>
      </c>
    </row>
    <row r="313" spans="12:20" ht="14.25" x14ac:dyDescent="0.2">
      <c r="L313" s="224"/>
      <c r="M313" s="185">
        <v>11</v>
      </c>
      <c r="N313" s="188">
        <f t="shared" si="39"/>
        <v>45</v>
      </c>
      <c r="O313" s="103">
        <f t="shared" si="42"/>
        <v>43042</v>
      </c>
      <c r="P313" s="102">
        <f t="shared" si="43"/>
        <v>5</v>
      </c>
      <c r="Q313" s="102">
        <f t="shared" si="38"/>
        <v>307</v>
      </c>
      <c r="R313" s="102" t="str">
        <f t="shared" si="40"/>
        <v>VIERNES</v>
      </c>
      <c r="S313" s="102" t="str">
        <f t="shared" si="41"/>
        <v>LB</v>
      </c>
      <c r="T313" s="157" t="s">
        <v>862</v>
      </c>
    </row>
    <row r="314" spans="12:20" ht="14.25" x14ac:dyDescent="0.2">
      <c r="L314" s="224"/>
      <c r="M314" s="185">
        <v>11</v>
      </c>
      <c r="N314" s="188">
        <f t="shared" si="39"/>
        <v>45</v>
      </c>
      <c r="O314" s="103">
        <f t="shared" si="42"/>
        <v>43043</v>
      </c>
      <c r="P314" s="102">
        <f t="shared" si="43"/>
        <v>6</v>
      </c>
      <c r="Q314" s="102">
        <f t="shared" si="38"/>
        <v>308</v>
      </c>
      <c r="R314" s="102" t="str">
        <f t="shared" si="40"/>
        <v>SABADO</v>
      </c>
      <c r="S314" s="102" t="str">
        <f t="shared" si="41"/>
        <v>FS</v>
      </c>
      <c r="T314" s="157" t="s">
        <v>861</v>
      </c>
    </row>
    <row r="315" spans="12:20" ht="14.25" x14ac:dyDescent="0.2">
      <c r="L315" s="224"/>
      <c r="M315" s="185">
        <v>11</v>
      </c>
      <c r="N315" s="188">
        <f t="shared" si="39"/>
        <v>45</v>
      </c>
      <c r="O315" s="103">
        <f t="shared" si="42"/>
        <v>43044</v>
      </c>
      <c r="P315" s="102">
        <f t="shared" si="43"/>
        <v>7</v>
      </c>
      <c r="Q315" s="102">
        <f t="shared" si="38"/>
        <v>309</v>
      </c>
      <c r="R315" s="102" t="str">
        <f t="shared" si="40"/>
        <v>DOMINGO</v>
      </c>
      <c r="S315" s="102" t="str">
        <f t="shared" si="41"/>
        <v>FS</v>
      </c>
      <c r="T315" s="157" t="s">
        <v>861</v>
      </c>
    </row>
    <row r="316" spans="12:20" ht="14.25" x14ac:dyDescent="0.2">
      <c r="L316" s="224"/>
      <c r="M316" s="185">
        <v>11</v>
      </c>
      <c r="N316" s="188">
        <f t="shared" si="39"/>
        <v>46</v>
      </c>
      <c r="O316" s="103">
        <f t="shared" si="42"/>
        <v>43045</v>
      </c>
      <c r="P316" s="102">
        <f t="shared" si="43"/>
        <v>1</v>
      </c>
      <c r="Q316" s="102">
        <f t="shared" si="38"/>
        <v>310</v>
      </c>
      <c r="R316" s="102" t="str">
        <f t="shared" si="40"/>
        <v>LUNES</v>
      </c>
      <c r="S316" s="102" t="str">
        <f t="shared" si="41"/>
        <v>LB</v>
      </c>
      <c r="T316" s="157" t="s">
        <v>862</v>
      </c>
    </row>
    <row r="317" spans="12:20" ht="14.25" x14ac:dyDescent="0.2">
      <c r="L317" s="224"/>
      <c r="M317" s="185">
        <v>11</v>
      </c>
      <c r="N317" s="188">
        <f t="shared" si="39"/>
        <v>46</v>
      </c>
      <c r="O317" s="103">
        <f t="shared" si="42"/>
        <v>43046</v>
      </c>
      <c r="P317" s="102">
        <f t="shared" si="43"/>
        <v>2</v>
      </c>
      <c r="Q317" s="102">
        <f t="shared" si="38"/>
        <v>311</v>
      </c>
      <c r="R317" s="102" t="str">
        <f t="shared" si="40"/>
        <v>MARTES</v>
      </c>
      <c r="S317" s="102" t="str">
        <f t="shared" si="41"/>
        <v>LB</v>
      </c>
      <c r="T317" s="157" t="s">
        <v>862</v>
      </c>
    </row>
    <row r="318" spans="12:20" ht="14.25" x14ac:dyDescent="0.2">
      <c r="L318" s="224"/>
      <c r="M318" s="185">
        <v>11</v>
      </c>
      <c r="N318" s="188">
        <f t="shared" si="39"/>
        <v>46</v>
      </c>
      <c r="O318" s="103">
        <f t="shared" si="42"/>
        <v>43047</v>
      </c>
      <c r="P318" s="102">
        <f t="shared" si="43"/>
        <v>3</v>
      </c>
      <c r="Q318" s="102">
        <f t="shared" si="38"/>
        <v>312</v>
      </c>
      <c r="R318" s="102" t="str">
        <f t="shared" si="40"/>
        <v>MIERCOLES</v>
      </c>
      <c r="S318" s="102" t="str">
        <f t="shared" si="41"/>
        <v>LB</v>
      </c>
      <c r="T318" s="157" t="s">
        <v>862</v>
      </c>
    </row>
    <row r="319" spans="12:20" ht="14.25" x14ac:dyDescent="0.2">
      <c r="L319" s="224"/>
      <c r="M319" s="185">
        <v>11</v>
      </c>
      <c r="N319" s="188">
        <f t="shared" si="39"/>
        <v>46</v>
      </c>
      <c r="O319" s="103">
        <f t="shared" si="42"/>
        <v>43048</v>
      </c>
      <c r="P319" s="102">
        <f t="shared" si="43"/>
        <v>4</v>
      </c>
      <c r="Q319" s="102">
        <f t="shared" si="38"/>
        <v>313</v>
      </c>
      <c r="R319" s="102" t="str">
        <f t="shared" si="40"/>
        <v>JUEVES</v>
      </c>
      <c r="S319" s="102" t="str">
        <f t="shared" si="41"/>
        <v>LB</v>
      </c>
      <c r="T319" s="157" t="s">
        <v>862</v>
      </c>
    </row>
    <row r="320" spans="12:20" ht="14.25" x14ac:dyDescent="0.2">
      <c r="L320" s="224"/>
      <c r="M320" s="185">
        <v>11</v>
      </c>
      <c r="N320" s="188">
        <f t="shared" si="39"/>
        <v>46</v>
      </c>
      <c r="O320" s="103">
        <f t="shared" si="42"/>
        <v>43049</v>
      </c>
      <c r="P320" s="102">
        <f t="shared" si="43"/>
        <v>5</v>
      </c>
      <c r="Q320" s="102">
        <f t="shared" si="38"/>
        <v>314</v>
      </c>
      <c r="R320" s="102" t="str">
        <f t="shared" si="40"/>
        <v>VIERNES</v>
      </c>
      <c r="S320" s="102" t="str">
        <f t="shared" si="41"/>
        <v>LB</v>
      </c>
      <c r="T320" s="157" t="s">
        <v>862</v>
      </c>
    </row>
    <row r="321" spans="12:20" ht="14.25" x14ac:dyDescent="0.2">
      <c r="L321" s="224"/>
      <c r="M321" s="185">
        <v>11</v>
      </c>
      <c r="N321" s="188">
        <f t="shared" si="39"/>
        <v>46</v>
      </c>
      <c r="O321" s="103">
        <f t="shared" si="42"/>
        <v>43050</v>
      </c>
      <c r="P321" s="102">
        <f t="shared" si="43"/>
        <v>6</v>
      </c>
      <c r="Q321" s="102">
        <f t="shared" si="38"/>
        <v>315</v>
      </c>
      <c r="R321" s="102" t="str">
        <f t="shared" si="40"/>
        <v>SABADO</v>
      </c>
      <c r="S321" s="102" t="str">
        <f t="shared" si="41"/>
        <v>FS</v>
      </c>
      <c r="T321" s="157" t="s">
        <v>861</v>
      </c>
    </row>
    <row r="322" spans="12:20" ht="14.25" x14ac:dyDescent="0.2">
      <c r="L322" s="224"/>
      <c r="M322" s="185">
        <v>11</v>
      </c>
      <c r="N322" s="188">
        <f t="shared" si="39"/>
        <v>46</v>
      </c>
      <c r="O322" s="103">
        <f t="shared" si="42"/>
        <v>43051</v>
      </c>
      <c r="P322" s="102">
        <f t="shared" si="43"/>
        <v>7</v>
      </c>
      <c r="Q322" s="102">
        <f t="shared" si="38"/>
        <v>316</v>
      </c>
      <c r="R322" s="102" t="str">
        <f t="shared" si="40"/>
        <v>DOMINGO</v>
      </c>
      <c r="S322" s="102" t="str">
        <f t="shared" si="41"/>
        <v>FS</v>
      </c>
      <c r="T322" s="157" t="s">
        <v>861</v>
      </c>
    </row>
    <row r="323" spans="12:20" ht="14.25" x14ac:dyDescent="0.2">
      <c r="L323" s="224"/>
      <c r="M323" s="185">
        <v>11</v>
      </c>
      <c r="N323" s="188">
        <f t="shared" si="39"/>
        <v>47</v>
      </c>
      <c r="O323" s="103">
        <f t="shared" si="42"/>
        <v>43052</v>
      </c>
      <c r="P323" s="102">
        <f t="shared" si="43"/>
        <v>1</v>
      </c>
      <c r="Q323" s="102">
        <f t="shared" si="38"/>
        <v>317</v>
      </c>
      <c r="R323" s="102" t="str">
        <f t="shared" si="40"/>
        <v>LUNES</v>
      </c>
      <c r="S323" s="102" t="str">
        <f t="shared" si="41"/>
        <v>LB</v>
      </c>
      <c r="T323" s="157" t="s">
        <v>862</v>
      </c>
    </row>
    <row r="324" spans="12:20" ht="14.25" x14ac:dyDescent="0.2">
      <c r="L324" s="224"/>
      <c r="M324" s="185">
        <v>11</v>
      </c>
      <c r="N324" s="188">
        <f t="shared" si="39"/>
        <v>47</v>
      </c>
      <c r="O324" s="103">
        <f t="shared" si="42"/>
        <v>43053</v>
      </c>
      <c r="P324" s="102">
        <f t="shared" si="43"/>
        <v>2</v>
      </c>
      <c r="Q324" s="102">
        <f t="shared" ref="Q324:Q372" si="44">Q323+1</f>
        <v>318</v>
      </c>
      <c r="R324" s="102" t="str">
        <f t="shared" si="40"/>
        <v>MARTES</v>
      </c>
      <c r="S324" s="102" t="str">
        <f t="shared" si="41"/>
        <v>LB</v>
      </c>
      <c r="T324" s="157" t="s">
        <v>862</v>
      </c>
    </row>
    <row r="325" spans="12:20" ht="14.25" x14ac:dyDescent="0.2">
      <c r="L325" s="224"/>
      <c r="M325" s="185">
        <v>11</v>
      </c>
      <c r="N325" s="188">
        <f t="shared" si="39"/>
        <v>47</v>
      </c>
      <c r="O325" s="103">
        <f t="shared" si="42"/>
        <v>43054</v>
      </c>
      <c r="P325" s="102">
        <f t="shared" si="43"/>
        <v>3</v>
      </c>
      <c r="Q325" s="102">
        <f t="shared" si="44"/>
        <v>319</v>
      </c>
      <c r="R325" s="102" t="str">
        <f t="shared" si="40"/>
        <v>MIERCOLES</v>
      </c>
      <c r="S325" s="102" t="str">
        <f t="shared" si="41"/>
        <v>LB</v>
      </c>
      <c r="T325" s="157" t="s">
        <v>862</v>
      </c>
    </row>
    <row r="326" spans="12:20" ht="14.25" x14ac:dyDescent="0.2">
      <c r="L326" s="224"/>
      <c r="M326" s="185">
        <v>11</v>
      </c>
      <c r="N326" s="188">
        <f t="shared" si="39"/>
        <v>47</v>
      </c>
      <c r="O326" s="103">
        <f t="shared" si="42"/>
        <v>43055</v>
      </c>
      <c r="P326" s="102">
        <f t="shared" si="43"/>
        <v>4</v>
      </c>
      <c r="Q326" s="102">
        <f t="shared" si="44"/>
        <v>320</v>
      </c>
      <c r="R326" s="102" t="str">
        <f t="shared" si="40"/>
        <v>JUEVES</v>
      </c>
      <c r="S326" s="102" t="str">
        <f t="shared" si="41"/>
        <v>LB</v>
      </c>
      <c r="T326" s="157" t="s">
        <v>862</v>
      </c>
    </row>
    <row r="327" spans="12:20" ht="14.25" x14ac:dyDescent="0.2">
      <c r="L327" s="224"/>
      <c r="M327" s="185">
        <v>11</v>
      </c>
      <c r="N327" s="188">
        <f t="shared" si="39"/>
        <v>47</v>
      </c>
      <c r="O327" s="103">
        <f t="shared" si="42"/>
        <v>43056</v>
      </c>
      <c r="P327" s="102">
        <f t="shared" si="43"/>
        <v>5</v>
      </c>
      <c r="Q327" s="102">
        <f t="shared" si="44"/>
        <v>321</v>
      </c>
      <c r="R327" s="102" t="str">
        <f t="shared" si="40"/>
        <v>VIERNES</v>
      </c>
      <c r="S327" s="102" t="str">
        <f t="shared" si="41"/>
        <v>LB</v>
      </c>
      <c r="T327" s="157" t="s">
        <v>862</v>
      </c>
    </row>
    <row r="328" spans="12:20" ht="14.25" x14ac:dyDescent="0.2">
      <c r="L328" s="224"/>
      <c r="M328" s="185">
        <v>11</v>
      </c>
      <c r="N328" s="188">
        <f t="shared" ref="N328:N372" si="45">IF(P327=7,N327+1,N327)</f>
        <v>47</v>
      </c>
      <c r="O328" s="103">
        <f t="shared" si="42"/>
        <v>43057</v>
      </c>
      <c r="P328" s="102">
        <f t="shared" si="43"/>
        <v>6</v>
      </c>
      <c r="Q328" s="102">
        <f t="shared" si="44"/>
        <v>322</v>
      </c>
      <c r="R328" s="102" t="str">
        <f t="shared" ref="R328:R372" si="46">IF(P328=1,"LUNES",IF(P328=2,"MARTES",IF(P328=3,"MIERCOLES",IF(P328=4,"JUEVES",IF(P328=5,"VIERNES",IF(P328=6,"SABADO",IF(P328=7,"DOMINGO",0)))))))</f>
        <v>SABADO</v>
      </c>
      <c r="S328" s="102" t="str">
        <f t="shared" ref="S328:S372" si="47">IF(P328=6,"FS",IF(P328=7,"FS","LB"))</f>
        <v>FS</v>
      </c>
      <c r="T328" s="157" t="s">
        <v>861</v>
      </c>
    </row>
    <row r="329" spans="12:20" ht="14.25" x14ac:dyDescent="0.2">
      <c r="L329" s="224"/>
      <c r="M329" s="185">
        <v>11</v>
      </c>
      <c r="N329" s="188">
        <f t="shared" si="45"/>
        <v>47</v>
      </c>
      <c r="O329" s="103">
        <f t="shared" ref="O329:O372" si="48">O328+1</f>
        <v>43058</v>
      </c>
      <c r="P329" s="102">
        <f t="shared" ref="P329:P371" si="49">IF(P328&lt;7,P328+1,1)</f>
        <v>7</v>
      </c>
      <c r="Q329" s="102">
        <f t="shared" si="44"/>
        <v>323</v>
      </c>
      <c r="R329" s="102" t="str">
        <f t="shared" si="46"/>
        <v>DOMINGO</v>
      </c>
      <c r="S329" s="102" t="str">
        <f t="shared" si="47"/>
        <v>FS</v>
      </c>
      <c r="T329" s="157" t="s">
        <v>861</v>
      </c>
    </row>
    <row r="330" spans="12:20" ht="14.25" x14ac:dyDescent="0.2">
      <c r="L330" s="224"/>
      <c r="M330" s="185">
        <v>11</v>
      </c>
      <c r="N330" s="188">
        <f t="shared" si="45"/>
        <v>48</v>
      </c>
      <c r="O330" s="103">
        <f t="shared" si="48"/>
        <v>43059</v>
      </c>
      <c r="P330" s="102">
        <f t="shared" si="49"/>
        <v>1</v>
      </c>
      <c r="Q330" s="102">
        <f t="shared" si="44"/>
        <v>324</v>
      </c>
      <c r="R330" s="102" t="str">
        <f t="shared" si="46"/>
        <v>LUNES</v>
      </c>
      <c r="S330" s="102" t="str">
        <f t="shared" si="47"/>
        <v>LB</v>
      </c>
      <c r="T330" s="157" t="s">
        <v>862</v>
      </c>
    </row>
    <row r="331" spans="12:20" ht="14.25" x14ac:dyDescent="0.2">
      <c r="L331" s="224"/>
      <c r="M331" s="185">
        <v>11</v>
      </c>
      <c r="N331" s="188">
        <f t="shared" si="45"/>
        <v>48</v>
      </c>
      <c r="O331" s="103">
        <f t="shared" si="48"/>
        <v>43060</v>
      </c>
      <c r="P331" s="102">
        <f t="shared" si="49"/>
        <v>2</v>
      </c>
      <c r="Q331" s="102">
        <f t="shared" si="44"/>
        <v>325</v>
      </c>
      <c r="R331" s="102" t="str">
        <f t="shared" si="46"/>
        <v>MARTES</v>
      </c>
      <c r="S331" s="102" t="str">
        <f t="shared" si="47"/>
        <v>LB</v>
      </c>
      <c r="T331" s="157" t="s">
        <v>862</v>
      </c>
    </row>
    <row r="332" spans="12:20" ht="14.25" x14ac:dyDescent="0.2">
      <c r="L332" s="224"/>
      <c r="M332" s="185">
        <v>11</v>
      </c>
      <c r="N332" s="188">
        <f t="shared" si="45"/>
        <v>48</v>
      </c>
      <c r="O332" s="103">
        <f t="shared" si="48"/>
        <v>43061</v>
      </c>
      <c r="P332" s="102">
        <f t="shared" si="49"/>
        <v>3</v>
      </c>
      <c r="Q332" s="102">
        <f t="shared" si="44"/>
        <v>326</v>
      </c>
      <c r="R332" s="102" t="str">
        <f t="shared" si="46"/>
        <v>MIERCOLES</v>
      </c>
      <c r="S332" s="102" t="str">
        <f t="shared" si="47"/>
        <v>LB</v>
      </c>
      <c r="T332" s="157" t="s">
        <v>862</v>
      </c>
    </row>
    <row r="333" spans="12:20" ht="14.25" x14ac:dyDescent="0.2">
      <c r="L333" s="224"/>
      <c r="M333" s="185">
        <v>11</v>
      </c>
      <c r="N333" s="188">
        <f t="shared" si="45"/>
        <v>48</v>
      </c>
      <c r="O333" s="103">
        <f t="shared" si="48"/>
        <v>43062</v>
      </c>
      <c r="P333" s="102">
        <f t="shared" si="49"/>
        <v>4</v>
      </c>
      <c r="Q333" s="102">
        <f t="shared" si="44"/>
        <v>327</v>
      </c>
      <c r="R333" s="102" t="str">
        <f t="shared" si="46"/>
        <v>JUEVES</v>
      </c>
      <c r="S333" s="102" t="str">
        <f t="shared" si="47"/>
        <v>LB</v>
      </c>
      <c r="T333" s="157" t="s">
        <v>862</v>
      </c>
    </row>
    <row r="334" spans="12:20" ht="14.25" x14ac:dyDescent="0.2">
      <c r="L334" s="224"/>
      <c r="M334" s="185">
        <v>11</v>
      </c>
      <c r="N334" s="188">
        <f t="shared" si="45"/>
        <v>48</v>
      </c>
      <c r="O334" s="103">
        <f t="shared" si="48"/>
        <v>43063</v>
      </c>
      <c r="P334" s="102">
        <f t="shared" si="49"/>
        <v>5</v>
      </c>
      <c r="Q334" s="102">
        <f t="shared" si="44"/>
        <v>328</v>
      </c>
      <c r="R334" s="102" t="str">
        <f t="shared" si="46"/>
        <v>VIERNES</v>
      </c>
      <c r="S334" s="102" t="str">
        <f t="shared" si="47"/>
        <v>LB</v>
      </c>
      <c r="T334" s="157" t="s">
        <v>862</v>
      </c>
    </row>
    <row r="335" spans="12:20" ht="14.25" x14ac:dyDescent="0.2">
      <c r="L335" s="224"/>
      <c r="M335" s="185">
        <v>11</v>
      </c>
      <c r="N335" s="188">
        <f t="shared" si="45"/>
        <v>48</v>
      </c>
      <c r="O335" s="103">
        <f t="shared" si="48"/>
        <v>43064</v>
      </c>
      <c r="P335" s="102">
        <f t="shared" si="49"/>
        <v>6</v>
      </c>
      <c r="Q335" s="102">
        <f t="shared" si="44"/>
        <v>329</v>
      </c>
      <c r="R335" s="102" t="str">
        <f t="shared" si="46"/>
        <v>SABADO</v>
      </c>
      <c r="S335" s="102" t="str">
        <f t="shared" si="47"/>
        <v>FS</v>
      </c>
      <c r="T335" s="157" t="s">
        <v>861</v>
      </c>
    </row>
    <row r="336" spans="12:20" ht="14.25" x14ac:dyDescent="0.2">
      <c r="L336" s="224"/>
      <c r="M336" s="185">
        <v>11</v>
      </c>
      <c r="N336" s="188">
        <f t="shared" si="45"/>
        <v>48</v>
      </c>
      <c r="O336" s="103">
        <f t="shared" si="48"/>
        <v>43065</v>
      </c>
      <c r="P336" s="102">
        <f t="shared" si="49"/>
        <v>7</v>
      </c>
      <c r="Q336" s="102">
        <f t="shared" si="44"/>
        <v>330</v>
      </c>
      <c r="R336" s="102" t="str">
        <f t="shared" si="46"/>
        <v>DOMINGO</v>
      </c>
      <c r="S336" s="102" t="str">
        <f t="shared" si="47"/>
        <v>FS</v>
      </c>
      <c r="T336" s="157" t="s">
        <v>861</v>
      </c>
    </row>
    <row r="337" spans="12:20" ht="14.25" x14ac:dyDescent="0.2">
      <c r="L337" s="224"/>
      <c r="M337" s="185">
        <v>11</v>
      </c>
      <c r="N337" s="188">
        <f t="shared" si="45"/>
        <v>49</v>
      </c>
      <c r="O337" s="103">
        <f t="shared" si="48"/>
        <v>43066</v>
      </c>
      <c r="P337" s="102">
        <f t="shared" si="49"/>
        <v>1</v>
      </c>
      <c r="Q337" s="102">
        <f t="shared" si="44"/>
        <v>331</v>
      </c>
      <c r="R337" s="102" t="str">
        <f t="shared" si="46"/>
        <v>LUNES</v>
      </c>
      <c r="S337" s="102" t="str">
        <f t="shared" si="47"/>
        <v>LB</v>
      </c>
      <c r="T337" s="157" t="s">
        <v>862</v>
      </c>
    </row>
    <row r="338" spans="12:20" ht="14.25" x14ac:dyDescent="0.2">
      <c r="L338" s="224"/>
      <c r="M338" s="185">
        <v>11</v>
      </c>
      <c r="N338" s="188">
        <f t="shared" si="45"/>
        <v>49</v>
      </c>
      <c r="O338" s="103">
        <f t="shared" si="48"/>
        <v>43067</v>
      </c>
      <c r="P338" s="102">
        <f t="shared" si="49"/>
        <v>2</v>
      </c>
      <c r="Q338" s="102">
        <f t="shared" si="44"/>
        <v>332</v>
      </c>
      <c r="R338" s="102" t="str">
        <f t="shared" si="46"/>
        <v>MARTES</v>
      </c>
      <c r="S338" s="102" t="str">
        <f t="shared" si="47"/>
        <v>LB</v>
      </c>
      <c r="T338" s="157" t="s">
        <v>862</v>
      </c>
    </row>
    <row r="339" spans="12:20" ht="14.25" x14ac:dyDescent="0.2">
      <c r="L339" s="224"/>
      <c r="M339" s="185">
        <v>11</v>
      </c>
      <c r="N339" s="188">
        <f t="shared" si="45"/>
        <v>49</v>
      </c>
      <c r="O339" s="103">
        <f t="shared" si="48"/>
        <v>43068</v>
      </c>
      <c r="P339" s="102">
        <f t="shared" si="49"/>
        <v>3</v>
      </c>
      <c r="Q339" s="102">
        <f t="shared" si="44"/>
        <v>333</v>
      </c>
      <c r="R339" s="102" t="str">
        <f t="shared" si="46"/>
        <v>MIERCOLES</v>
      </c>
      <c r="S339" s="102" t="str">
        <f t="shared" si="47"/>
        <v>LB</v>
      </c>
      <c r="T339" s="157" t="s">
        <v>862</v>
      </c>
    </row>
    <row r="340" spans="12:20" ht="15" thickBot="1" x14ac:dyDescent="0.25">
      <c r="L340" s="224"/>
      <c r="M340" s="190">
        <v>11</v>
      </c>
      <c r="N340" s="189">
        <f t="shared" si="45"/>
        <v>49</v>
      </c>
      <c r="O340" s="159">
        <f t="shared" si="48"/>
        <v>43069</v>
      </c>
      <c r="P340" s="160">
        <f t="shared" si="49"/>
        <v>4</v>
      </c>
      <c r="Q340" s="160">
        <f t="shared" si="44"/>
        <v>334</v>
      </c>
      <c r="R340" s="160" t="str">
        <f t="shared" si="46"/>
        <v>JUEVES</v>
      </c>
      <c r="S340" s="160" t="str">
        <f t="shared" si="47"/>
        <v>LB</v>
      </c>
      <c r="T340" s="161" t="s">
        <v>862</v>
      </c>
    </row>
    <row r="341" spans="12:20" ht="12.75" customHeight="1" x14ac:dyDescent="0.2">
      <c r="L341" s="223" t="s">
        <v>850</v>
      </c>
      <c r="M341" s="184">
        <v>12</v>
      </c>
      <c r="N341" s="187">
        <f t="shared" si="45"/>
        <v>49</v>
      </c>
      <c r="O341" s="153">
        <f t="shared" si="48"/>
        <v>43070</v>
      </c>
      <c r="P341" s="154">
        <f t="shared" si="49"/>
        <v>5</v>
      </c>
      <c r="Q341" s="154">
        <f t="shared" si="44"/>
        <v>335</v>
      </c>
      <c r="R341" s="154" t="str">
        <f t="shared" si="46"/>
        <v>VIERNES</v>
      </c>
      <c r="S341" s="154" t="str">
        <f t="shared" si="47"/>
        <v>LB</v>
      </c>
      <c r="T341" s="155" t="s">
        <v>862</v>
      </c>
    </row>
    <row r="342" spans="12:20" ht="14.25" x14ac:dyDescent="0.2">
      <c r="L342" s="224"/>
      <c r="M342" s="185">
        <v>12</v>
      </c>
      <c r="N342" s="188">
        <f t="shared" si="45"/>
        <v>49</v>
      </c>
      <c r="O342" s="103">
        <f t="shared" si="48"/>
        <v>43071</v>
      </c>
      <c r="P342" s="102">
        <f t="shared" si="49"/>
        <v>6</v>
      </c>
      <c r="Q342" s="102">
        <f t="shared" si="44"/>
        <v>336</v>
      </c>
      <c r="R342" s="102" t="str">
        <f t="shared" si="46"/>
        <v>SABADO</v>
      </c>
      <c r="S342" s="102" t="str">
        <f t="shared" si="47"/>
        <v>FS</v>
      </c>
      <c r="T342" s="157" t="s">
        <v>861</v>
      </c>
    </row>
    <row r="343" spans="12:20" ht="14.25" x14ac:dyDescent="0.2">
      <c r="L343" s="224"/>
      <c r="M343" s="185">
        <v>12</v>
      </c>
      <c r="N343" s="188">
        <f t="shared" si="45"/>
        <v>49</v>
      </c>
      <c r="O343" s="103">
        <f t="shared" si="48"/>
        <v>43072</v>
      </c>
      <c r="P343" s="102">
        <f t="shared" si="49"/>
        <v>7</v>
      </c>
      <c r="Q343" s="102">
        <f t="shared" si="44"/>
        <v>337</v>
      </c>
      <c r="R343" s="102" t="str">
        <f t="shared" si="46"/>
        <v>DOMINGO</v>
      </c>
      <c r="S343" s="102" t="str">
        <f t="shared" si="47"/>
        <v>FS</v>
      </c>
      <c r="T343" s="157" t="s">
        <v>861</v>
      </c>
    </row>
    <row r="344" spans="12:20" ht="14.25" x14ac:dyDescent="0.2">
      <c r="L344" s="224"/>
      <c r="M344" s="185">
        <v>12</v>
      </c>
      <c r="N344" s="188">
        <f t="shared" si="45"/>
        <v>50</v>
      </c>
      <c r="O344" s="103">
        <f t="shared" si="48"/>
        <v>43073</v>
      </c>
      <c r="P344" s="102">
        <f t="shared" si="49"/>
        <v>1</v>
      </c>
      <c r="Q344" s="102">
        <f t="shared" si="44"/>
        <v>338</v>
      </c>
      <c r="R344" s="102" t="str">
        <f t="shared" si="46"/>
        <v>LUNES</v>
      </c>
      <c r="S344" s="102" t="str">
        <f t="shared" si="47"/>
        <v>LB</v>
      </c>
      <c r="T344" s="157" t="s">
        <v>862</v>
      </c>
    </row>
    <row r="345" spans="12:20" ht="14.25" x14ac:dyDescent="0.2">
      <c r="L345" s="224"/>
      <c r="M345" s="185">
        <v>12</v>
      </c>
      <c r="N345" s="188">
        <f t="shared" si="45"/>
        <v>50</v>
      </c>
      <c r="O345" s="103">
        <f t="shared" si="48"/>
        <v>43074</v>
      </c>
      <c r="P345" s="102">
        <f t="shared" si="49"/>
        <v>2</v>
      </c>
      <c r="Q345" s="102">
        <f t="shared" si="44"/>
        <v>339</v>
      </c>
      <c r="R345" s="102" t="str">
        <f t="shared" si="46"/>
        <v>MARTES</v>
      </c>
      <c r="S345" s="102" t="str">
        <f t="shared" si="47"/>
        <v>LB</v>
      </c>
      <c r="T345" s="157" t="s">
        <v>862</v>
      </c>
    </row>
    <row r="346" spans="12:20" ht="14.25" x14ac:dyDescent="0.2">
      <c r="L346" s="224"/>
      <c r="M346" s="185">
        <v>12</v>
      </c>
      <c r="N346" s="188">
        <f t="shared" si="45"/>
        <v>50</v>
      </c>
      <c r="O346" s="103">
        <f t="shared" si="48"/>
        <v>43075</v>
      </c>
      <c r="P346" s="102">
        <f t="shared" si="49"/>
        <v>3</v>
      </c>
      <c r="Q346" s="102">
        <f t="shared" si="44"/>
        <v>340</v>
      </c>
      <c r="R346" s="102" t="str">
        <f t="shared" si="46"/>
        <v>MIERCOLES</v>
      </c>
      <c r="S346" s="102" t="str">
        <f t="shared" si="47"/>
        <v>LB</v>
      </c>
      <c r="T346" s="157" t="s">
        <v>858</v>
      </c>
    </row>
    <row r="347" spans="12:20" ht="14.25" x14ac:dyDescent="0.2">
      <c r="L347" s="224"/>
      <c r="M347" s="185">
        <v>12</v>
      </c>
      <c r="N347" s="188">
        <f t="shared" si="45"/>
        <v>50</v>
      </c>
      <c r="O347" s="103">
        <f t="shared" si="48"/>
        <v>43076</v>
      </c>
      <c r="P347" s="102">
        <f t="shared" si="49"/>
        <v>4</v>
      </c>
      <c r="Q347" s="102">
        <f t="shared" si="44"/>
        <v>341</v>
      </c>
      <c r="R347" s="102" t="str">
        <f t="shared" si="46"/>
        <v>JUEVES</v>
      </c>
      <c r="S347" s="102" t="str">
        <f t="shared" si="47"/>
        <v>LB</v>
      </c>
      <c r="T347" s="157" t="s">
        <v>862</v>
      </c>
    </row>
    <row r="348" spans="12:20" ht="14.25" x14ac:dyDescent="0.2">
      <c r="L348" s="224"/>
      <c r="M348" s="185">
        <v>12</v>
      </c>
      <c r="N348" s="188">
        <f t="shared" si="45"/>
        <v>50</v>
      </c>
      <c r="O348" s="103">
        <f t="shared" si="48"/>
        <v>43077</v>
      </c>
      <c r="P348" s="102">
        <f t="shared" si="49"/>
        <v>5</v>
      </c>
      <c r="Q348" s="102">
        <f t="shared" si="44"/>
        <v>342</v>
      </c>
      <c r="R348" s="102" t="str">
        <f t="shared" si="46"/>
        <v>VIERNES</v>
      </c>
      <c r="S348" s="102" t="str">
        <f t="shared" si="47"/>
        <v>LB</v>
      </c>
      <c r="T348" s="157" t="s">
        <v>858</v>
      </c>
    </row>
    <row r="349" spans="12:20" ht="14.25" x14ac:dyDescent="0.2">
      <c r="L349" s="224"/>
      <c r="M349" s="185">
        <v>12</v>
      </c>
      <c r="N349" s="188">
        <f t="shared" si="45"/>
        <v>50</v>
      </c>
      <c r="O349" s="103">
        <f t="shared" si="48"/>
        <v>43078</v>
      </c>
      <c r="P349" s="102">
        <f t="shared" si="49"/>
        <v>6</v>
      </c>
      <c r="Q349" s="102">
        <f t="shared" si="44"/>
        <v>343</v>
      </c>
      <c r="R349" s="102" t="str">
        <f t="shared" si="46"/>
        <v>SABADO</v>
      </c>
      <c r="S349" s="102" t="str">
        <f t="shared" si="47"/>
        <v>FS</v>
      </c>
      <c r="T349" s="157" t="s">
        <v>861</v>
      </c>
    </row>
    <row r="350" spans="12:20" ht="14.25" x14ac:dyDescent="0.2">
      <c r="L350" s="224"/>
      <c r="M350" s="185">
        <v>12</v>
      </c>
      <c r="N350" s="188">
        <f t="shared" si="45"/>
        <v>50</v>
      </c>
      <c r="O350" s="103">
        <f t="shared" si="48"/>
        <v>43079</v>
      </c>
      <c r="P350" s="102">
        <f t="shared" si="49"/>
        <v>7</v>
      </c>
      <c r="Q350" s="102">
        <f t="shared" si="44"/>
        <v>344</v>
      </c>
      <c r="R350" s="102" t="str">
        <f t="shared" si="46"/>
        <v>DOMINGO</v>
      </c>
      <c r="S350" s="102" t="str">
        <f t="shared" si="47"/>
        <v>FS</v>
      </c>
      <c r="T350" s="157" t="s">
        <v>861</v>
      </c>
    </row>
    <row r="351" spans="12:20" ht="14.25" x14ac:dyDescent="0.2">
      <c r="L351" s="224"/>
      <c r="M351" s="185">
        <v>12</v>
      </c>
      <c r="N351" s="188">
        <f t="shared" si="45"/>
        <v>51</v>
      </c>
      <c r="O351" s="103">
        <f t="shared" si="48"/>
        <v>43080</v>
      </c>
      <c r="P351" s="102">
        <f t="shared" si="49"/>
        <v>1</v>
      </c>
      <c r="Q351" s="102">
        <f t="shared" si="44"/>
        <v>345</v>
      </c>
      <c r="R351" s="102" t="str">
        <f t="shared" si="46"/>
        <v>LUNES</v>
      </c>
      <c r="S351" s="102" t="str">
        <f t="shared" si="47"/>
        <v>LB</v>
      </c>
      <c r="T351" s="157" t="s">
        <v>862</v>
      </c>
    </row>
    <row r="352" spans="12:20" ht="14.25" x14ac:dyDescent="0.2">
      <c r="L352" s="224"/>
      <c r="M352" s="185">
        <v>12</v>
      </c>
      <c r="N352" s="188">
        <f t="shared" si="45"/>
        <v>51</v>
      </c>
      <c r="O352" s="103">
        <f t="shared" si="48"/>
        <v>43081</v>
      </c>
      <c r="P352" s="102">
        <f t="shared" si="49"/>
        <v>2</v>
      </c>
      <c r="Q352" s="102">
        <f t="shared" si="44"/>
        <v>346</v>
      </c>
      <c r="R352" s="102" t="str">
        <f t="shared" si="46"/>
        <v>MARTES</v>
      </c>
      <c r="S352" s="102" t="str">
        <f t="shared" si="47"/>
        <v>LB</v>
      </c>
      <c r="T352" s="157" t="s">
        <v>862</v>
      </c>
    </row>
    <row r="353" spans="12:20" ht="14.25" x14ac:dyDescent="0.2">
      <c r="L353" s="224"/>
      <c r="M353" s="185">
        <v>12</v>
      </c>
      <c r="N353" s="188">
        <f t="shared" si="45"/>
        <v>51</v>
      </c>
      <c r="O353" s="103">
        <f t="shared" si="48"/>
        <v>43082</v>
      </c>
      <c r="P353" s="102">
        <f t="shared" si="49"/>
        <v>3</v>
      </c>
      <c r="Q353" s="102">
        <f t="shared" si="44"/>
        <v>347</v>
      </c>
      <c r="R353" s="102" t="str">
        <f t="shared" si="46"/>
        <v>MIERCOLES</v>
      </c>
      <c r="S353" s="102" t="str">
        <f t="shared" si="47"/>
        <v>LB</v>
      </c>
      <c r="T353" s="157" t="s">
        <v>862</v>
      </c>
    </row>
    <row r="354" spans="12:20" ht="14.25" x14ac:dyDescent="0.2">
      <c r="L354" s="224"/>
      <c r="M354" s="185">
        <v>12</v>
      </c>
      <c r="N354" s="188">
        <f t="shared" si="45"/>
        <v>51</v>
      </c>
      <c r="O354" s="103">
        <f t="shared" si="48"/>
        <v>43083</v>
      </c>
      <c r="P354" s="102">
        <f t="shared" si="49"/>
        <v>4</v>
      </c>
      <c r="Q354" s="102">
        <f t="shared" si="44"/>
        <v>348</v>
      </c>
      <c r="R354" s="102" t="str">
        <f t="shared" si="46"/>
        <v>JUEVES</v>
      </c>
      <c r="S354" s="102" t="str">
        <f t="shared" si="47"/>
        <v>LB</v>
      </c>
      <c r="T354" s="157" t="s">
        <v>862</v>
      </c>
    </row>
    <row r="355" spans="12:20" ht="14.25" x14ac:dyDescent="0.2">
      <c r="L355" s="224"/>
      <c r="M355" s="185">
        <v>12</v>
      </c>
      <c r="N355" s="188">
        <f t="shared" si="45"/>
        <v>51</v>
      </c>
      <c r="O355" s="103">
        <f t="shared" si="48"/>
        <v>43084</v>
      </c>
      <c r="P355" s="102">
        <f t="shared" si="49"/>
        <v>5</v>
      </c>
      <c r="Q355" s="102">
        <f t="shared" si="44"/>
        <v>349</v>
      </c>
      <c r="R355" s="102" t="str">
        <f t="shared" si="46"/>
        <v>VIERNES</v>
      </c>
      <c r="S355" s="102" t="str">
        <f t="shared" si="47"/>
        <v>LB</v>
      </c>
      <c r="T355" s="157" t="s">
        <v>862</v>
      </c>
    </row>
    <row r="356" spans="12:20" ht="14.25" x14ac:dyDescent="0.2">
      <c r="L356" s="224"/>
      <c r="M356" s="185">
        <v>12</v>
      </c>
      <c r="N356" s="188">
        <f t="shared" si="45"/>
        <v>51</v>
      </c>
      <c r="O356" s="103">
        <f t="shared" si="48"/>
        <v>43085</v>
      </c>
      <c r="P356" s="102">
        <f t="shared" si="49"/>
        <v>6</v>
      </c>
      <c r="Q356" s="102">
        <f t="shared" si="44"/>
        <v>350</v>
      </c>
      <c r="R356" s="102" t="str">
        <f t="shared" si="46"/>
        <v>SABADO</v>
      </c>
      <c r="S356" s="102" t="str">
        <f t="shared" si="47"/>
        <v>FS</v>
      </c>
      <c r="T356" s="157" t="s">
        <v>861</v>
      </c>
    </row>
    <row r="357" spans="12:20" ht="14.25" x14ac:dyDescent="0.2">
      <c r="L357" s="224"/>
      <c r="M357" s="185">
        <v>12</v>
      </c>
      <c r="N357" s="188">
        <f t="shared" si="45"/>
        <v>51</v>
      </c>
      <c r="O357" s="103">
        <f t="shared" si="48"/>
        <v>43086</v>
      </c>
      <c r="P357" s="102">
        <f t="shared" si="49"/>
        <v>7</v>
      </c>
      <c r="Q357" s="102">
        <f t="shared" si="44"/>
        <v>351</v>
      </c>
      <c r="R357" s="102" t="str">
        <f t="shared" si="46"/>
        <v>DOMINGO</v>
      </c>
      <c r="S357" s="102" t="str">
        <f t="shared" si="47"/>
        <v>FS</v>
      </c>
      <c r="T357" s="157" t="s">
        <v>861</v>
      </c>
    </row>
    <row r="358" spans="12:20" ht="14.25" x14ac:dyDescent="0.2">
      <c r="L358" s="224"/>
      <c r="M358" s="185">
        <v>12</v>
      </c>
      <c r="N358" s="188">
        <f t="shared" si="45"/>
        <v>52</v>
      </c>
      <c r="O358" s="103">
        <f t="shared" si="48"/>
        <v>43087</v>
      </c>
      <c r="P358" s="102">
        <f t="shared" si="49"/>
        <v>1</v>
      </c>
      <c r="Q358" s="102">
        <f t="shared" si="44"/>
        <v>352</v>
      </c>
      <c r="R358" s="102" t="str">
        <f t="shared" si="46"/>
        <v>LUNES</v>
      </c>
      <c r="S358" s="102" t="str">
        <f t="shared" si="47"/>
        <v>LB</v>
      </c>
      <c r="T358" s="157" t="s">
        <v>862</v>
      </c>
    </row>
    <row r="359" spans="12:20" ht="14.25" x14ac:dyDescent="0.2">
      <c r="L359" s="224"/>
      <c r="M359" s="185">
        <v>12</v>
      </c>
      <c r="N359" s="188">
        <f t="shared" si="45"/>
        <v>52</v>
      </c>
      <c r="O359" s="103">
        <f t="shared" si="48"/>
        <v>43088</v>
      </c>
      <c r="P359" s="102">
        <f t="shared" si="49"/>
        <v>2</v>
      </c>
      <c r="Q359" s="102">
        <f t="shared" si="44"/>
        <v>353</v>
      </c>
      <c r="R359" s="102" t="str">
        <f t="shared" si="46"/>
        <v>MARTES</v>
      </c>
      <c r="S359" s="102" t="str">
        <f t="shared" si="47"/>
        <v>LB</v>
      </c>
      <c r="T359" s="157" t="s">
        <v>862</v>
      </c>
    </row>
    <row r="360" spans="12:20" ht="14.25" x14ac:dyDescent="0.2">
      <c r="L360" s="224"/>
      <c r="M360" s="185">
        <v>12</v>
      </c>
      <c r="N360" s="188">
        <f t="shared" si="45"/>
        <v>52</v>
      </c>
      <c r="O360" s="103">
        <f t="shared" si="48"/>
        <v>43089</v>
      </c>
      <c r="P360" s="102">
        <f t="shared" si="49"/>
        <v>3</v>
      </c>
      <c r="Q360" s="102">
        <f t="shared" si="44"/>
        <v>354</v>
      </c>
      <c r="R360" s="102" t="str">
        <f t="shared" si="46"/>
        <v>MIERCOLES</v>
      </c>
      <c r="S360" s="102" t="str">
        <f t="shared" si="47"/>
        <v>LB</v>
      </c>
      <c r="T360" s="157" t="s">
        <v>862</v>
      </c>
    </row>
    <row r="361" spans="12:20" ht="14.25" x14ac:dyDescent="0.2">
      <c r="L361" s="224"/>
      <c r="M361" s="185">
        <v>12</v>
      </c>
      <c r="N361" s="188">
        <f t="shared" si="45"/>
        <v>52</v>
      </c>
      <c r="O361" s="103">
        <f t="shared" si="48"/>
        <v>43090</v>
      </c>
      <c r="P361" s="102">
        <f t="shared" si="49"/>
        <v>4</v>
      </c>
      <c r="Q361" s="102">
        <f t="shared" si="44"/>
        <v>355</v>
      </c>
      <c r="R361" s="102" t="str">
        <f t="shared" si="46"/>
        <v>JUEVES</v>
      </c>
      <c r="S361" s="102" t="str">
        <f t="shared" si="47"/>
        <v>LB</v>
      </c>
      <c r="T361" s="157" t="s">
        <v>862</v>
      </c>
    </row>
    <row r="362" spans="12:20" ht="14.25" x14ac:dyDescent="0.2">
      <c r="L362" s="224"/>
      <c r="M362" s="185">
        <v>12</v>
      </c>
      <c r="N362" s="188">
        <f t="shared" si="45"/>
        <v>52</v>
      </c>
      <c r="O362" s="103">
        <f t="shared" si="48"/>
        <v>43091</v>
      </c>
      <c r="P362" s="102">
        <f t="shared" si="49"/>
        <v>5</v>
      </c>
      <c r="Q362" s="102">
        <f t="shared" si="44"/>
        <v>356</v>
      </c>
      <c r="R362" s="102" t="str">
        <f t="shared" si="46"/>
        <v>VIERNES</v>
      </c>
      <c r="S362" s="102" t="str">
        <f t="shared" si="47"/>
        <v>LB</v>
      </c>
      <c r="T362" s="157" t="s">
        <v>862</v>
      </c>
    </row>
    <row r="363" spans="12:20" ht="14.25" x14ac:dyDescent="0.2">
      <c r="L363" s="224"/>
      <c r="M363" s="185">
        <v>12</v>
      </c>
      <c r="N363" s="188">
        <f t="shared" si="45"/>
        <v>52</v>
      </c>
      <c r="O363" s="103">
        <f t="shared" si="48"/>
        <v>43092</v>
      </c>
      <c r="P363" s="102">
        <f t="shared" si="49"/>
        <v>6</v>
      </c>
      <c r="Q363" s="102">
        <f t="shared" si="44"/>
        <v>357</v>
      </c>
      <c r="R363" s="102" t="str">
        <f t="shared" si="46"/>
        <v>SABADO</v>
      </c>
      <c r="S363" s="102" t="str">
        <f t="shared" si="47"/>
        <v>FS</v>
      </c>
      <c r="T363" s="157" t="s">
        <v>861</v>
      </c>
    </row>
    <row r="364" spans="12:20" ht="14.25" x14ac:dyDescent="0.2">
      <c r="L364" s="224"/>
      <c r="M364" s="185">
        <v>12</v>
      </c>
      <c r="N364" s="188">
        <f t="shared" si="45"/>
        <v>52</v>
      </c>
      <c r="O364" s="103">
        <f t="shared" si="48"/>
        <v>43093</v>
      </c>
      <c r="P364" s="102">
        <f t="shared" si="49"/>
        <v>7</v>
      </c>
      <c r="Q364" s="102">
        <f t="shared" si="44"/>
        <v>358</v>
      </c>
      <c r="R364" s="102" t="str">
        <f t="shared" si="46"/>
        <v>DOMINGO</v>
      </c>
      <c r="S364" s="102" t="str">
        <f t="shared" si="47"/>
        <v>FS</v>
      </c>
      <c r="T364" s="157" t="s">
        <v>861</v>
      </c>
    </row>
    <row r="365" spans="12:20" ht="14.25" x14ac:dyDescent="0.2">
      <c r="L365" s="224"/>
      <c r="M365" s="185">
        <v>12</v>
      </c>
      <c r="N365" s="188">
        <f t="shared" si="45"/>
        <v>53</v>
      </c>
      <c r="O365" s="103">
        <f t="shared" si="48"/>
        <v>43094</v>
      </c>
      <c r="P365" s="102">
        <f t="shared" si="49"/>
        <v>1</v>
      </c>
      <c r="Q365" s="102">
        <f t="shared" si="44"/>
        <v>359</v>
      </c>
      <c r="R365" s="102" t="str">
        <f t="shared" si="46"/>
        <v>LUNES</v>
      </c>
      <c r="S365" s="102" t="str">
        <f t="shared" si="47"/>
        <v>LB</v>
      </c>
      <c r="T365" s="157" t="s">
        <v>858</v>
      </c>
    </row>
    <row r="366" spans="12:20" ht="14.25" x14ac:dyDescent="0.2">
      <c r="L366" s="224"/>
      <c r="M366" s="185">
        <v>12</v>
      </c>
      <c r="N366" s="188">
        <f t="shared" si="45"/>
        <v>53</v>
      </c>
      <c r="O366" s="103">
        <f t="shared" si="48"/>
        <v>43095</v>
      </c>
      <c r="P366" s="102">
        <f t="shared" si="49"/>
        <v>2</v>
      </c>
      <c r="Q366" s="102">
        <f t="shared" si="44"/>
        <v>360</v>
      </c>
      <c r="R366" s="102" t="str">
        <f t="shared" si="46"/>
        <v>MARTES</v>
      </c>
      <c r="S366" s="102" t="str">
        <f t="shared" si="47"/>
        <v>LB</v>
      </c>
      <c r="T366" s="157" t="s">
        <v>862</v>
      </c>
    </row>
    <row r="367" spans="12:20" ht="14.25" x14ac:dyDescent="0.2">
      <c r="L367" s="224"/>
      <c r="M367" s="185">
        <v>12</v>
      </c>
      <c r="N367" s="188">
        <f t="shared" si="45"/>
        <v>53</v>
      </c>
      <c r="O367" s="103">
        <f t="shared" si="48"/>
        <v>43096</v>
      </c>
      <c r="P367" s="102">
        <f t="shared" si="49"/>
        <v>3</v>
      </c>
      <c r="Q367" s="102">
        <f t="shared" si="44"/>
        <v>361</v>
      </c>
      <c r="R367" s="102" t="str">
        <f t="shared" si="46"/>
        <v>MIERCOLES</v>
      </c>
      <c r="S367" s="102" t="str">
        <f t="shared" si="47"/>
        <v>LB</v>
      </c>
      <c r="T367" s="157" t="s">
        <v>862</v>
      </c>
    </row>
    <row r="368" spans="12:20" ht="14.25" x14ac:dyDescent="0.2">
      <c r="L368" s="224"/>
      <c r="M368" s="185">
        <v>12</v>
      </c>
      <c r="N368" s="188">
        <f t="shared" si="45"/>
        <v>53</v>
      </c>
      <c r="O368" s="103">
        <f t="shared" si="48"/>
        <v>43097</v>
      </c>
      <c r="P368" s="102">
        <f t="shared" si="49"/>
        <v>4</v>
      </c>
      <c r="Q368" s="102">
        <f t="shared" si="44"/>
        <v>362</v>
      </c>
      <c r="R368" s="102" t="str">
        <f t="shared" si="46"/>
        <v>JUEVES</v>
      </c>
      <c r="S368" s="102" t="str">
        <f t="shared" si="47"/>
        <v>LB</v>
      </c>
      <c r="T368" s="157" t="s">
        <v>862</v>
      </c>
    </row>
    <row r="369" spans="12:20" ht="14.25" x14ac:dyDescent="0.2">
      <c r="L369" s="224"/>
      <c r="M369" s="185">
        <v>12</v>
      </c>
      <c r="N369" s="188">
        <f t="shared" si="45"/>
        <v>53</v>
      </c>
      <c r="O369" s="103">
        <f t="shared" si="48"/>
        <v>43098</v>
      </c>
      <c r="P369" s="102">
        <f t="shared" si="49"/>
        <v>5</v>
      </c>
      <c r="Q369" s="102">
        <f t="shared" si="44"/>
        <v>363</v>
      </c>
      <c r="R369" s="102" t="str">
        <f t="shared" si="46"/>
        <v>VIERNES</v>
      </c>
      <c r="S369" s="102" t="str">
        <f t="shared" si="47"/>
        <v>LB</v>
      </c>
      <c r="T369" s="157" t="s">
        <v>862</v>
      </c>
    </row>
    <row r="370" spans="12:20" ht="14.25" x14ac:dyDescent="0.2">
      <c r="L370" s="224"/>
      <c r="M370" s="185">
        <v>12</v>
      </c>
      <c r="N370" s="188">
        <f t="shared" si="45"/>
        <v>53</v>
      </c>
      <c r="O370" s="103">
        <f t="shared" si="48"/>
        <v>43099</v>
      </c>
      <c r="P370" s="102">
        <f t="shared" si="49"/>
        <v>6</v>
      </c>
      <c r="Q370" s="102">
        <f t="shared" si="44"/>
        <v>364</v>
      </c>
      <c r="R370" s="102" t="str">
        <f t="shared" si="46"/>
        <v>SABADO</v>
      </c>
      <c r="S370" s="102" t="str">
        <f t="shared" si="47"/>
        <v>FS</v>
      </c>
      <c r="T370" s="157" t="s">
        <v>861</v>
      </c>
    </row>
    <row r="371" spans="12:20" ht="15" thickBot="1" x14ac:dyDescent="0.25">
      <c r="L371" s="225"/>
      <c r="M371" s="186">
        <v>12</v>
      </c>
      <c r="N371" s="189">
        <f t="shared" si="45"/>
        <v>53</v>
      </c>
      <c r="O371" s="159">
        <f t="shared" si="48"/>
        <v>43100</v>
      </c>
      <c r="P371" s="160">
        <f t="shared" si="49"/>
        <v>7</v>
      </c>
      <c r="Q371" s="160">
        <f t="shared" si="44"/>
        <v>365</v>
      </c>
      <c r="R371" s="160" t="str">
        <f t="shared" si="46"/>
        <v>DOMINGO</v>
      </c>
      <c r="S371" s="160" t="str">
        <f t="shared" si="47"/>
        <v>FS</v>
      </c>
      <c r="T371" s="161" t="s">
        <v>861</v>
      </c>
    </row>
    <row r="372" spans="12:20" ht="13.5" thickBot="1" x14ac:dyDescent="0.25">
      <c r="L372" s="181" t="s">
        <v>780</v>
      </c>
      <c r="M372" s="193">
        <v>1</v>
      </c>
      <c r="N372" s="175">
        <f t="shared" si="45"/>
        <v>54</v>
      </c>
      <c r="O372" s="176">
        <f t="shared" si="48"/>
        <v>43101</v>
      </c>
      <c r="P372" s="177">
        <f>IF(P371&lt;7,P371+1,1)</f>
        <v>1</v>
      </c>
      <c r="Q372" s="177">
        <f t="shared" si="44"/>
        <v>366</v>
      </c>
      <c r="R372" s="177" t="str">
        <f t="shared" si="46"/>
        <v>LUNES</v>
      </c>
      <c r="S372" s="177" t="str">
        <f t="shared" si="47"/>
        <v>LB</v>
      </c>
      <c r="T372" s="178" t="s">
        <v>862</v>
      </c>
    </row>
    <row r="373" spans="12:20" x14ac:dyDescent="0.2">
      <c r="N373" s="131"/>
    </row>
    <row r="374" spans="12:20" x14ac:dyDescent="0.2">
      <c r="N374" s="131"/>
    </row>
    <row r="375" spans="12:20" x14ac:dyDescent="0.2">
      <c r="N375" s="131"/>
    </row>
    <row r="376" spans="12:20" x14ac:dyDescent="0.2">
      <c r="N376" s="131"/>
    </row>
  </sheetData>
  <sheetProtection autoFilter="0"/>
  <mergeCells count="55">
    <mergeCell ref="L280:L310"/>
    <mergeCell ref="L311:L340"/>
    <mergeCell ref="L341:L371"/>
    <mergeCell ref="L97:L126"/>
    <mergeCell ref="L127:L157"/>
    <mergeCell ref="L158:L187"/>
    <mergeCell ref="L188:L218"/>
    <mergeCell ref="L219:L249"/>
    <mergeCell ref="L250:L279"/>
    <mergeCell ref="AA20:AC25"/>
    <mergeCell ref="U65:V65"/>
    <mergeCell ref="V2:AC18"/>
    <mergeCell ref="L6:L36"/>
    <mergeCell ref="L37:L65"/>
    <mergeCell ref="M4:M5"/>
    <mergeCell ref="M2:T3"/>
    <mergeCell ref="R4:T4"/>
    <mergeCell ref="V20:Z20"/>
    <mergeCell ref="V21:Y21"/>
    <mergeCell ref="V22:Y22"/>
    <mergeCell ref="V23:Y23"/>
    <mergeCell ref="V24:Y24"/>
    <mergeCell ref="V25:Y25"/>
    <mergeCell ref="O4:O5"/>
    <mergeCell ref="P4:P5"/>
    <mergeCell ref="E102:F102"/>
    <mergeCell ref="B104:H104"/>
    <mergeCell ref="E112:F112"/>
    <mergeCell ref="B114:H114"/>
    <mergeCell ref="E122:F122"/>
    <mergeCell ref="Y95:AE95"/>
    <mergeCell ref="L66:L96"/>
    <mergeCell ref="B44:H44"/>
    <mergeCell ref="E52:F52"/>
    <mergeCell ref="B54:H54"/>
    <mergeCell ref="E62:F62"/>
    <mergeCell ref="B64:H64"/>
    <mergeCell ref="E72:F72"/>
    <mergeCell ref="B74:H74"/>
    <mergeCell ref="E82:F82"/>
    <mergeCell ref="B84:H84"/>
    <mergeCell ref="E92:F92"/>
    <mergeCell ref="B94:H94"/>
    <mergeCell ref="Q4:Q5"/>
    <mergeCell ref="E12:F12"/>
    <mergeCell ref="E42:F42"/>
    <mergeCell ref="B2:F2"/>
    <mergeCell ref="J2:J5"/>
    <mergeCell ref="B4:H4"/>
    <mergeCell ref="N4:N5"/>
    <mergeCell ref="B14:H14"/>
    <mergeCell ref="E22:F22"/>
    <mergeCell ref="B24:H24"/>
    <mergeCell ref="E32:F32"/>
    <mergeCell ref="B34:H34"/>
  </mergeCells>
  <conditionalFormatting sqref="X88:X94 AF88:AF94 X98:X104 AF98:AF104 AF6:AF47 U50:W63 J116:K121 B96:H102 B36:H42 B16:C20 F34:F35 I88:I94 B86:H92 I98:I104 B116:H122 B106:H112 B22:C22 F6:F11 B26:H32 D16:H22 I6:I47 B33:E35 B6:E13 G6:H13 G23:H23 B23:E23 G33:H35 G43:H43 B43:E43 B44:H63 B66:H73 B76:H83 J96:K101 J86:K91 J13:K41 J106:K111 AD13:AE19 V19:AC19 U13:U40 V28:W40 W26:W27 X26:X47 U66:W84 Y26:AE40 U64:U65 W64:W65 Y50:AE84 J46:K84">
    <cfRule type="expression" dxfId="25" priority="18">
      <formula>OR(#REF!="FN")</formula>
    </cfRule>
    <cfRule type="expression" dxfId="24" priority="19">
      <formula>OR(#REF!="FR")</formula>
    </cfRule>
    <cfRule type="expression" dxfId="23" priority="20">
      <formula>OR(#REF!="FL")</formula>
    </cfRule>
    <cfRule type="expression" dxfId="22" priority="21">
      <formula>OR(#REF!="V")</formula>
    </cfRule>
    <cfRule type="expression" dxfId="21" priority="22">
      <formula>OR(#REF!="FS")</formula>
    </cfRule>
    <cfRule type="expression" dxfId="20" priority="23">
      <formula>OR(#REF!="TP1")</formula>
    </cfRule>
    <cfRule type="expression" dxfId="19" priority="24">
      <formula>OR(#REF!="TP2")</formula>
    </cfRule>
    <cfRule type="expression" dxfId="18" priority="25">
      <formula>OR(#REF!="J1")</formula>
    </cfRule>
    <cfRule type="expression" dxfId="17" priority="26">
      <formula>OR(#REF!="J2")</formula>
    </cfRule>
  </conditionalFormatting>
  <conditionalFormatting sqref="J11:K11 J96:K101 J86:K91 J106:K111 J116:K121 J76:K81 J66:K71 J56:K61 J46:K51 J36:K41 J26:K31 J16:K16">
    <cfRule type="expression" dxfId="16" priority="9">
      <formula>OR(#REF!="FN")</formula>
    </cfRule>
    <cfRule type="expression" dxfId="15" priority="10">
      <formula>OR(#REF!="FR")</formula>
    </cfRule>
    <cfRule type="expression" dxfId="14" priority="11">
      <formula>OR(#REF!="FL")</formula>
    </cfRule>
    <cfRule type="expression" dxfId="13" priority="12">
      <formula>OR(#REF!="V")</formula>
    </cfRule>
    <cfRule type="expression" dxfId="12" priority="13">
      <formula>OR(#REF!="FS")</formula>
    </cfRule>
    <cfRule type="expression" dxfId="11" priority="14">
      <formula>OR(#REF!="TP1")</formula>
    </cfRule>
    <cfRule type="expression" dxfId="10" priority="15">
      <formula>OR(#REF!="TP2")</formula>
    </cfRule>
    <cfRule type="expression" dxfId="9" priority="16">
      <formula>OR(#REF!="J1")</formula>
    </cfRule>
    <cfRule type="expression" dxfId="8" priority="17">
      <formula>OR(#REF!="J2")</formula>
    </cfRule>
  </conditionalFormatting>
  <conditionalFormatting sqref="J6:K121">
    <cfRule type="cellIs" dxfId="7" priority="8" operator="equal">
      <formula>0</formula>
    </cfRule>
  </conditionalFormatting>
  <conditionalFormatting sqref="S6:S372">
    <cfRule type="expression" dxfId="6" priority="6">
      <formula>$S6="FS"</formula>
    </cfRule>
    <cfRule type="expression" dxfId="5" priority="7">
      <formula>$S6="LB"</formula>
    </cfRule>
  </conditionalFormatting>
  <conditionalFormatting sqref="T6:T372">
    <cfRule type="expression" dxfId="4" priority="1">
      <formula>$T6="FS"</formula>
    </cfRule>
    <cfRule type="expression" dxfId="3" priority="2">
      <formula>$T6="FR"</formula>
    </cfRule>
    <cfRule type="expression" dxfId="2" priority="3">
      <formula>$T6="FL"</formula>
    </cfRule>
    <cfRule type="expression" dxfId="1" priority="4">
      <formula>$T6="FN"</formula>
    </cfRule>
    <cfRule type="expression" dxfId="0" priority="5">
      <formula>$T6="LB"</formula>
    </cfRule>
  </conditionalFormatting>
  <dataValidations count="1">
    <dataValidation type="list" allowBlank="1" showInputMessage="1" showErrorMessage="1" sqref="T6:T372">
      <formula1>$Z$21:$Z$25</formula1>
    </dataValidation>
  </dataValidations>
  <printOptions horizontalCentered="1"/>
  <pageMargins left="0.19685039370078741" right="0.19685039370078741" top="0.39370078740157483" bottom="0.19685039370078741" header="0.19685039370078741" footer="0.19685039370078741"/>
  <pageSetup paperSize="9" scale="55" orientation="portrait" r:id="rId1"/>
  <headerFooter alignWithMargins="0">
    <oddHeader>&amp;LVMV, S.L.&amp;C&amp;"Arial,Negrita"&amp;ECALENDARIO LABORAL 2.010 PARA OFICINAS&amp;RFecha:  &amp;D  .</oddHeader>
    <oddFooter>&amp;C&amp;F&amp;R.</oddFooter>
  </headerFooter>
  <ignoredErrors>
    <ignoredError sqref="P7 P67:P70 S6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MENSUAL FEBRERO</vt:lpstr>
      <vt:lpstr>Calendario Perpetuo</vt:lpstr>
      <vt:lpstr>Calendario Perpetuo Actual</vt:lpstr>
      <vt:lpstr>ANUAL</vt:lpstr>
      <vt:lpstr>'Calendario Perpetuo'!Área_de_impresión</vt:lpstr>
      <vt:lpstr>'Calendario Perpetuo Actual'!Área_de_impresión</vt:lpstr>
      <vt:lpstr>'MENSUAL FEBRERO'!Área_de_impresión</vt:lpstr>
      <vt:lpstr>dias_festivos</vt:lpstr>
      <vt:lpstr>Otras_fechas</vt:lpstr>
      <vt:lpstr>Semana_Santa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APESHAG</dc:creator>
  <cp:lastModifiedBy>Portatil JL</cp:lastModifiedBy>
  <cp:lastPrinted>2017-03-22T09:59:26Z</cp:lastPrinted>
  <dcterms:created xsi:type="dcterms:W3CDTF">2017-02-13T13:08:39Z</dcterms:created>
  <dcterms:modified xsi:type="dcterms:W3CDTF">2017-03-26T10:14:58Z</dcterms:modified>
</cp:coreProperties>
</file>