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io\Desktop\"/>
    </mc:Choice>
  </mc:AlternateContent>
  <bookViews>
    <workbookView xWindow="0" yWindow="0" windowWidth="20490" windowHeight="7755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B3" i="2" s="1"/>
  <c r="C2" i="2"/>
  <c r="E52" i="1"/>
  <c r="D3" i="2" l="1"/>
  <c r="C3" i="2"/>
  <c r="B4" i="2"/>
  <c r="E3" i="2"/>
  <c r="E49" i="1"/>
  <c r="D43" i="1"/>
  <c r="C43" i="1"/>
  <c r="B44" i="1"/>
  <c r="D44" i="1" s="1"/>
  <c r="D4" i="2" l="1"/>
  <c r="C4" i="2"/>
  <c r="B5" i="2"/>
  <c r="E4" i="2"/>
  <c r="A12" i="1"/>
  <c r="A1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11" i="1"/>
  <c r="C35" i="1"/>
  <c r="B36" i="1" s="1"/>
  <c r="D5" i="2" l="1"/>
  <c r="C5" i="2"/>
  <c r="B6" i="2"/>
  <c r="E5" i="2"/>
  <c r="C36" i="1"/>
  <c r="B37" i="1" s="1"/>
  <c r="D36" i="1"/>
  <c r="C27" i="1"/>
  <c r="B28" i="1" s="1"/>
  <c r="E10" i="1"/>
  <c r="D10" i="1"/>
  <c r="F10" i="1" s="1"/>
  <c r="D6" i="2" l="1"/>
  <c r="B7" i="2" s="1"/>
  <c r="C6" i="2"/>
  <c r="E6" i="2"/>
  <c r="D37" i="1"/>
  <c r="C37" i="1"/>
  <c r="B38" i="1" s="1"/>
  <c r="D28" i="1"/>
  <c r="C28" i="1"/>
  <c r="B29" i="1" s="1"/>
  <c r="B11" i="1"/>
  <c r="C11" i="1"/>
  <c r="D7" i="2" l="1"/>
  <c r="C7" i="2"/>
  <c r="B8" i="2"/>
  <c r="E7" i="2"/>
  <c r="C38" i="1"/>
  <c r="B39" i="1" s="1"/>
  <c r="D38" i="1"/>
  <c r="C29" i="1"/>
  <c r="B30" i="1" s="1"/>
  <c r="D29" i="1"/>
  <c r="E11" i="1"/>
  <c r="D11" i="1"/>
  <c r="D8" i="2" l="1"/>
  <c r="B9" i="2" s="1"/>
  <c r="C8" i="2"/>
  <c r="E8" i="2"/>
  <c r="C39" i="1"/>
  <c r="D39" i="1"/>
  <c r="C30" i="1"/>
  <c r="B31" i="1" s="1"/>
  <c r="D30" i="1"/>
  <c r="F11" i="1"/>
  <c r="C12" i="1" s="1"/>
  <c r="G11" i="1"/>
  <c r="D9" i="2" l="1"/>
  <c r="C9" i="2"/>
  <c r="E9" i="2"/>
  <c r="B12" i="1"/>
  <c r="E12" i="1" s="1"/>
  <c r="C31" i="1"/>
  <c r="B32" i="1" s="1"/>
  <c r="D31" i="1"/>
  <c r="D12" i="1"/>
  <c r="D32" i="1" l="1"/>
  <c r="C32" i="1"/>
  <c r="F12" i="1"/>
  <c r="B13" i="1" s="1"/>
  <c r="G12" i="1"/>
  <c r="E13" i="1" l="1"/>
  <c r="C13" i="1"/>
  <c r="D13" i="1" s="1"/>
  <c r="F13" i="1" l="1"/>
  <c r="B14" i="1" s="1"/>
  <c r="G13" i="1"/>
  <c r="E14" i="1" l="1"/>
  <c r="C14" i="1"/>
  <c r="D14" i="1" s="1"/>
  <c r="F14" i="1" l="1"/>
  <c r="C15" i="1" s="1"/>
  <c r="G14" i="1"/>
  <c r="B15" i="1" l="1"/>
  <c r="D15" i="1" l="1"/>
  <c r="E15" i="1"/>
  <c r="F15" i="1" l="1"/>
  <c r="B16" i="1" s="1"/>
  <c r="G15" i="1"/>
  <c r="E16" i="1" l="1"/>
  <c r="C16" i="1"/>
  <c r="D16" i="1" s="1"/>
  <c r="F16" i="1" l="1"/>
  <c r="C17" i="1" s="1"/>
  <c r="G16" i="1"/>
  <c r="B17" i="1" l="1"/>
  <c r="D17" i="1" l="1"/>
  <c r="E17" i="1"/>
  <c r="F17" i="1" l="1"/>
  <c r="B18" i="1" s="1"/>
  <c r="G17" i="1"/>
  <c r="E18" i="1" l="1"/>
  <c r="C18" i="1"/>
  <c r="D18" i="1" s="1"/>
  <c r="F18" i="1" l="1"/>
  <c r="B19" i="1" s="1"/>
  <c r="G18" i="1"/>
  <c r="E19" i="1" l="1"/>
  <c r="C19" i="1"/>
  <c r="D19" i="1" s="1"/>
  <c r="G19" i="1" l="1"/>
  <c r="F19" i="1"/>
  <c r="B20" i="1" s="1"/>
  <c r="C20" i="1"/>
  <c r="D20" i="1" l="1"/>
  <c r="E20" i="1"/>
  <c r="F20" i="1" l="1"/>
  <c r="B21" i="1" s="1"/>
  <c r="G20" i="1"/>
  <c r="E21" i="1" l="1"/>
  <c r="C21" i="1"/>
  <c r="D21" i="1" s="1"/>
  <c r="F21" i="1" l="1"/>
  <c r="C22" i="1" s="1"/>
  <c r="G21" i="1"/>
  <c r="B22" i="1" l="1"/>
  <c r="E22" i="1" l="1"/>
  <c r="D22" i="1"/>
  <c r="G22" i="1" l="1"/>
  <c r="F22" i="1"/>
  <c r="B23" i="1" s="1"/>
  <c r="E23" i="1" l="1"/>
  <c r="C23" i="1"/>
  <c r="D23" i="1" s="1"/>
  <c r="F23" i="1" l="1"/>
  <c r="B24" i="1" s="1"/>
  <c r="G23" i="1"/>
  <c r="E24" i="1" l="1"/>
  <c r="C24" i="1"/>
  <c r="D24" i="1" s="1"/>
  <c r="F24" i="1" l="1"/>
  <c r="G24" i="1"/>
  <c r="D2" i="1" l="1"/>
  <c r="C2" i="1"/>
  <c r="B3" i="1" s="1"/>
  <c r="D3" i="1" l="1"/>
  <c r="E3" i="1"/>
  <c r="C3" i="1"/>
  <c r="B4" i="1" l="1"/>
  <c r="C4" i="1" s="1"/>
  <c r="E4" i="1" l="1"/>
  <c r="D4" i="1"/>
  <c r="B5" i="1" s="1"/>
  <c r="D5" i="1" l="1"/>
  <c r="E5" i="1"/>
  <c r="C5" i="1"/>
  <c r="B6" i="1" s="1"/>
  <c r="D6" i="1" l="1"/>
  <c r="C6" i="1"/>
  <c r="E6" i="1"/>
  <c r="E44" i="1" l="1"/>
  <c r="C44" i="1"/>
  <c r="B45" i="1" l="1"/>
  <c r="D45" i="1" s="1"/>
  <c r="C45" i="1" l="1"/>
  <c r="B46" i="1" s="1"/>
  <c r="D46" i="1" s="1"/>
  <c r="E45" i="1"/>
  <c r="E46" i="1" l="1"/>
  <c r="C46" i="1"/>
  <c r="B47" i="1" s="1"/>
  <c r="D47" i="1" s="1"/>
  <c r="C47" i="1" l="1"/>
  <c r="B48" i="1" s="1"/>
  <c r="D48" i="1" s="1"/>
  <c r="E47" i="1"/>
  <c r="E48" i="1" l="1"/>
  <c r="C48" i="1"/>
  <c r="B49" i="1" s="1"/>
  <c r="D49" i="1" s="1"/>
  <c r="C49" i="1" l="1"/>
  <c r="B50" i="1" l="1"/>
  <c r="D50" i="1" s="1"/>
  <c r="E50" i="1"/>
  <c r="C50" i="1" l="1"/>
  <c r="B51" i="1" s="1"/>
  <c r="D51" i="1" s="1"/>
  <c r="E51" i="1"/>
  <c r="C51" i="1" l="1"/>
  <c r="B52" i="1"/>
  <c r="D52" i="1" s="1"/>
</calcChain>
</file>

<file path=xl/sharedStrings.xml><?xml version="1.0" encoding="utf-8"?>
<sst xmlns="http://schemas.openxmlformats.org/spreadsheetml/2006/main" count="40" uniqueCount="22">
  <si>
    <t>n</t>
  </si>
  <si>
    <t>xn</t>
  </si>
  <si>
    <t>f(xn)</t>
  </si>
  <si>
    <t>P(xn)</t>
  </si>
  <si>
    <t>error</t>
  </si>
  <si>
    <t xml:space="preserve"> --- </t>
  </si>
  <si>
    <t>TOL = 10^-4</t>
  </si>
  <si>
    <t>f(x) = (x)^1/2 -cosx</t>
  </si>
  <si>
    <r>
      <t>a</t>
    </r>
    <r>
      <rPr>
        <vertAlign val="subscript"/>
        <sz val="11"/>
        <color theme="1"/>
        <rFont val="Calibri"/>
        <family val="2"/>
        <scheme val="minor"/>
      </rPr>
      <t>n</t>
    </r>
  </si>
  <si>
    <r>
      <t>b</t>
    </r>
    <r>
      <rPr>
        <vertAlign val="subscript"/>
        <sz val="11"/>
        <color theme="1"/>
        <rFont val="Calibri"/>
        <family val="2"/>
        <scheme val="minor"/>
      </rPr>
      <t>n</t>
    </r>
  </si>
  <si>
    <r>
      <t>p</t>
    </r>
    <r>
      <rPr>
        <vertAlign val="subscript"/>
        <sz val="11"/>
        <color theme="1"/>
        <rFont val="Calibri"/>
        <family val="2"/>
        <scheme val="minor"/>
      </rPr>
      <t>n</t>
    </r>
  </si>
  <si>
    <r>
      <t>f(a</t>
    </r>
    <r>
      <rPr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)</t>
    </r>
  </si>
  <si>
    <r>
      <t>f(p</t>
    </r>
    <r>
      <rPr>
        <vertAlign val="sub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)</t>
    </r>
  </si>
  <si>
    <r>
      <t>x</t>
    </r>
    <r>
      <rPr>
        <vertAlign val="subscript"/>
        <sz val="11"/>
        <color theme="1"/>
        <rFont val="Calibri"/>
        <family val="2"/>
        <scheme val="minor"/>
      </rPr>
      <t>n</t>
    </r>
  </si>
  <si>
    <t>g(xn)</t>
  </si>
  <si>
    <t>NO CONVERGE</t>
  </si>
  <si>
    <t>punto fijo</t>
  </si>
  <si>
    <t>---</t>
  </si>
  <si>
    <t>NEWTON RAPHSON</t>
  </si>
  <si>
    <t>PUNTO FIJO</t>
  </si>
  <si>
    <t>BISECCION</t>
  </si>
  <si>
    <t>Newton Raphson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</si>
</sst>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3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34" workbookViewId="0">
      <selection activeCell="E53" sqref="E53"/>
    </sheetView>
  </sheetViews>
  <sheetFormatPr baseColWidth="10" defaultRowHeight="15" x14ac:dyDescent="0.25"/>
  <cols>
    <col min="2" max="5" width="21.28515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25">
      <c r="A2">
        <v>0</v>
      </c>
      <c r="B2">
        <v>1</v>
      </c>
      <c r="C2">
        <f>B2^3 + 4*B2^2 -10</f>
        <v>-5</v>
      </c>
      <c r="D2">
        <f>3*B2^2 + 8*B2</f>
        <v>11</v>
      </c>
      <c r="E2" t="s">
        <v>5</v>
      </c>
    </row>
    <row r="3" spans="1:10" x14ac:dyDescent="0.25">
      <c r="A3">
        <v>1</v>
      </c>
      <c r="B3">
        <f>B2-C2/D2</f>
        <v>1.4545454545454546</v>
      </c>
      <c r="C3">
        <f>B3^3 + 4*B3^2 -10</f>
        <v>1.5401953418482357</v>
      </c>
      <c r="D3">
        <f>3*B3^2 + 8*B3</f>
        <v>17.983471074380166</v>
      </c>
      <c r="E3">
        <f>ABS((B3-B2)/B3)</f>
        <v>0.3125</v>
      </c>
    </row>
    <row r="4" spans="1:10" x14ac:dyDescent="0.25">
      <c r="A4">
        <v>2</v>
      </c>
      <c r="B4">
        <f t="shared" ref="B4:B5" si="0">B3-C3/D3</f>
        <v>1.3689004010695187</v>
      </c>
      <c r="C4">
        <f t="shared" ref="C4:C5" si="1">B4^3 + 4*B4^2 -10</f>
        <v>6.0719688639942149E-2</v>
      </c>
      <c r="D4">
        <f t="shared" ref="D4:D5" si="2">3*B4^2 + 8*B4</f>
        <v>16.572868132701018</v>
      </c>
      <c r="E4">
        <f t="shared" ref="E4:E5" si="3">ABS((B4-B3)/B4)</f>
        <v>6.2564853811878193E-2</v>
      </c>
    </row>
    <row r="5" spans="1:10" x14ac:dyDescent="0.25">
      <c r="A5">
        <v>3</v>
      </c>
      <c r="B5">
        <f t="shared" si="0"/>
        <v>1.3652366002021159</v>
      </c>
      <c r="C5">
        <f t="shared" si="1"/>
        <v>1.0877061042613434E-4</v>
      </c>
      <c r="D5">
        <f t="shared" si="2"/>
        <v>16.513505725211225</v>
      </c>
      <c r="E5">
        <f t="shared" si="3"/>
        <v>2.6836380352390238E-3</v>
      </c>
    </row>
    <row r="6" spans="1:10" x14ac:dyDescent="0.25">
      <c r="A6">
        <v>4</v>
      </c>
      <c r="B6" s="1">
        <f>B5-C5/D5</f>
        <v>1.3652300134353665</v>
      </c>
      <c r="C6">
        <f>B6^3 + 4*B6^2 -10</f>
        <v>3.5123548514093272E-10</v>
      </c>
      <c r="D6">
        <f>3*B6^2 + 8*B6</f>
        <v>16.513399076237125</v>
      </c>
      <c r="E6">
        <f>ABS((B6-B5)/B6)</f>
        <v>4.8246571526704505E-6</v>
      </c>
    </row>
    <row r="7" spans="1:10" x14ac:dyDescent="0.25">
      <c r="J7" t="s">
        <v>6</v>
      </c>
    </row>
    <row r="8" spans="1:10" x14ac:dyDescent="0.25">
      <c r="J8" t="s">
        <v>7</v>
      </c>
    </row>
    <row r="9" spans="1:10" ht="18" x14ac:dyDescent="0.35">
      <c r="A9" s="2" t="s">
        <v>0</v>
      </c>
      <c r="B9" s="2" t="s">
        <v>8</v>
      </c>
      <c r="C9" s="2" t="s">
        <v>9</v>
      </c>
      <c r="D9" s="2" t="s">
        <v>10</v>
      </c>
      <c r="E9" s="2" t="s">
        <v>11</v>
      </c>
      <c r="F9" s="2" t="s">
        <v>12</v>
      </c>
      <c r="G9" s="2" t="s">
        <v>4</v>
      </c>
      <c r="I9" s="2" t="s">
        <v>20</v>
      </c>
    </row>
    <row r="10" spans="1:10" x14ac:dyDescent="0.25">
      <c r="A10">
        <v>1</v>
      </c>
      <c r="B10">
        <v>0.5</v>
      </c>
      <c r="C10">
        <v>1</v>
      </c>
      <c r="D10">
        <f>(B10+C10)/2</f>
        <v>0.75</v>
      </c>
      <c r="E10">
        <f>SQRT(B10) - COS(B10)</f>
        <v>-0.17047578070382519</v>
      </c>
      <c r="F10">
        <f>SQRT(D10)-COS(D10)</f>
        <v>0.1343365349106177</v>
      </c>
    </row>
    <row r="11" spans="1:10" x14ac:dyDescent="0.25">
      <c r="A11">
        <f>A10+1</f>
        <v>2</v>
      </c>
      <c r="B11">
        <f>IF(E10*F10&lt;0, B10,D10)</f>
        <v>0.5</v>
      </c>
      <c r="C11">
        <f>IF(E10*F10&lt;0, D10,C10)</f>
        <v>0.75</v>
      </c>
      <c r="D11">
        <f>(B11+C11)/2</f>
        <v>0.625</v>
      </c>
      <c r="E11">
        <f>SQRT(B11) - COS(B11)</f>
        <v>-0.17047578070382519</v>
      </c>
      <c r="F11">
        <f>SQRT(D11)-COS(D11)</f>
        <v>-2.0393704463123052E-2</v>
      </c>
      <c r="G11">
        <f>ABS((D11-D10)/D11)</f>
        <v>0.2</v>
      </c>
    </row>
    <row r="12" spans="1:10" x14ac:dyDescent="0.25">
      <c r="A12">
        <f t="shared" ref="A12:A23" si="4">A11+1</f>
        <v>3</v>
      </c>
      <c r="B12">
        <f t="shared" ref="B12:B15" si="5">IF(E11*F11&lt;0, B11,D11)</f>
        <v>0.625</v>
      </c>
      <c r="C12">
        <f t="shared" ref="C12:C15" si="6">IF(E11*F11&lt;0, D11,C11)</f>
        <v>0.75</v>
      </c>
      <c r="D12">
        <f t="shared" ref="D12:D15" si="7">(B12+C12)/2</f>
        <v>0.6875</v>
      </c>
      <c r="E12">
        <f t="shared" ref="E12:E15" si="8">SQRT(B12) - COS(B12)</f>
        <v>-2.0393704463123052E-2</v>
      </c>
      <c r="F12">
        <f t="shared" ref="F12:F15" si="9">SQRT(D12)-COS(D12)</f>
        <v>5.632125143637845E-2</v>
      </c>
      <c r="G12">
        <f t="shared" ref="G12:G18" si="10">ABS((D12-D11)/D12)</f>
        <v>9.0909090909090912E-2</v>
      </c>
    </row>
    <row r="13" spans="1:10" x14ac:dyDescent="0.25">
      <c r="A13">
        <f t="shared" si="4"/>
        <v>4</v>
      </c>
      <c r="B13">
        <f t="shared" si="5"/>
        <v>0.625</v>
      </c>
      <c r="C13">
        <f t="shared" si="6"/>
        <v>0.6875</v>
      </c>
      <c r="D13">
        <f t="shared" si="7"/>
        <v>0.65625</v>
      </c>
      <c r="E13">
        <f t="shared" si="8"/>
        <v>-2.0393704463123052E-2</v>
      </c>
      <c r="F13">
        <f t="shared" si="9"/>
        <v>1.7806727623803975E-2</v>
      </c>
      <c r="G13">
        <f t="shared" si="10"/>
        <v>4.7619047619047616E-2</v>
      </c>
    </row>
    <row r="14" spans="1:10" x14ac:dyDescent="0.25">
      <c r="A14">
        <f t="shared" si="4"/>
        <v>5</v>
      </c>
      <c r="B14">
        <f t="shared" si="5"/>
        <v>0.625</v>
      </c>
      <c r="C14">
        <f t="shared" si="6"/>
        <v>0.65625</v>
      </c>
      <c r="D14">
        <f t="shared" si="7"/>
        <v>0.640625</v>
      </c>
      <c r="E14">
        <f t="shared" si="8"/>
        <v>-2.0393704463123052E-2</v>
      </c>
      <c r="F14">
        <f t="shared" si="9"/>
        <v>-1.3318244193123441E-3</v>
      </c>
      <c r="G14">
        <f t="shared" si="10"/>
        <v>2.4390243902439025E-2</v>
      </c>
    </row>
    <row r="15" spans="1:10" x14ac:dyDescent="0.25">
      <c r="A15">
        <f t="shared" si="4"/>
        <v>6</v>
      </c>
      <c r="B15">
        <f t="shared" si="5"/>
        <v>0.640625</v>
      </c>
      <c r="C15">
        <f t="shared" si="6"/>
        <v>0.65625</v>
      </c>
      <c r="D15">
        <f t="shared" si="7"/>
        <v>0.6484375</v>
      </c>
      <c r="E15">
        <f t="shared" si="8"/>
        <v>-1.3318244193123441E-3</v>
      </c>
      <c r="F15">
        <f t="shared" si="9"/>
        <v>8.2277402788520915E-3</v>
      </c>
      <c r="G15">
        <f t="shared" si="10"/>
        <v>1.2048192771084338E-2</v>
      </c>
    </row>
    <row r="16" spans="1:10" x14ac:dyDescent="0.25">
      <c r="A16">
        <f t="shared" si="4"/>
        <v>7</v>
      </c>
      <c r="B16">
        <f>IF(E15*F15&lt;0, B15,D15)</f>
        <v>0.640625</v>
      </c>
      <c r="C16">
        <f>IF(E15*F15&lt;0, D15,C15)</f>
        <v>0.6484375</v>
      </c>
      <c r="D16">
        <f>(B16+C16)/2</f>
        <v>0.64453125</v>
      </c>
      <c r="E16">
        <f>SQRT(B16) - COS(B16)</f>
        <v>-1.3318244193123441E-3</v>
      </c>
      <c r="F16">
        <f>SQRT(D16)-COS(D16)</f>
        <v>3.4455452576070966E-3</v>
      </c>
      <c r="G16">
        <f t="shared" si="10"/>
        <v>6.0606060606060606E-3</v>
      </c>
    </row>
    <row r="17" spans="1:7" x14ac:dyDescent="0.25">
      <c r="A17">
        <f t="shared" si="4"/>
        <v>8</v>
      </c>
      <c r="B17">
        <f>IF(E16*F16&lt;0, B16,D16)</f>
        <v>0.640625</v>
      </c>
      <c r="C17">
        <f>IF(E16*F16&lt;0, D16,C16)</f>
        <v>0.64453125</v>
      </c>
      <c r="D17">
        <f>(B17+C17)/2</f>
        <v>0.642578125</v>
      </c>
      <c r="E17">
        <f>SQRT(B17) - COS(B17)</f>
        <v>-1.3318244193123441E-3</v>
      </c>
      <c r="F17">
        <f>SQRT(D17)-COS(D17)</f>
        <v>1.0562592110583413E-3</v>
      </c>
      <c r="G17">
        <f t="shared" si="10"/>
        <v>3.0395136778115501E-3</v>
      </c>
    </row>
    <row r="18" spans="1:7" x14ac:dyDescent="0.25">
      <c r="A18">
        <f t="shared" si="4"/>
        <v>9</v>
      </c>
      <c r="B18">
        <f>IF(E17*F17&lt;0, B17,D17)</f>
        <v>0.640625</v>
      </c>
      <c r="C18">
        <f>IF(E17*F17&lt;0, D17,C17)</f>
        <v>0.642578125</v>
      </c>
      <c r="D18">
        <f>(B18+C18)/2</f>
        <v>0.6416015625</v>
      </c>
      <c r="E18">
        <f>SQRT(B18) - COS(B18)</f>
        <v>-1.3318244193123441E-3</v>
      </c>
      <c r="F18">
        <f>SQRT(D18)-COS(D18)</f>
        <v>-1.3793265702932711E-4</v>
      </c>
      <c r="G18">
        <f t="shared" si="10"/>
        <v>1.5220700152207001E-3</v>
      </c>
    </row>
    <row r="19" spans="1:7" x14ac:dyDescent="0.25">
      <c r="A19">
        <f t="shared" si="4"/>
        <v>10</v>
      </c>
      <c r="B19">
        <f t="shared" ref="B19:B21" si="11">IF(E18*F18&lt;0, B18,D18)</f>
        <v>0.6416015625</v>
      </c>
      <c r="C19">
        <f t="shared" ref="C19:C21" si="12">IF(E18*F18&lt;0, D18,C18)</f>
        <v>0.642578125</v>
      </c>
      <c r="D19">
        <f t="shared" ref="D19:D21" si="13">(B19+C19)/2</f>
        <v>0.64208984375</v>
      </c>
      <c r="E19">
        <f t="shared" ref="E19:E21" si="14">SQRT(B19) - COS(B19)</f>
        <v>-1.3793265702932711E-4</v>
      </c>
      <c r="F19">
        <f t="shared" ref="F19:F21" si="15">SQRT(D19)-COS(D19)</f>
        <v>4.5912573246364996E-4</v>
      </c>
      <c r="G19">
        <f t="shared" ref="G19:G24" si="16">ABS((D19-D18)/D19)</f>
        <v>7.6045627376425851E-4</v>
      </c>
    </row>
    <row r="20" spans="1:7" x14ac:dyDescent="0.25">
      <c r="A20">
        <f t="shared" si="4"/>
        <v>11</v>
      </c>
      <c r="B20">
        <f t="shared" si="11"/>
        <v>0.6416015625</v>
      </c>
      <c r="C20">
        <f t="shared" si="12"/>
        <v>0.64208984375</v>
      </c>
      <c r="D20">
        <f t="shared" si="13"/>
        <v>0.641845703125</v>
      </c>
      <c r="E20">
        <f t="shared" si="14"/>
        <v>-1.3793265702932711E-4</v>
      </c>
      <c r="F20">
        <f t="shared" si="15"/>
        <v>1.6058715548350477E-4</v>
      </c>
      <c r="G20">
        <f t="shared" si="16"/>
        <v>3.8037276531000382E-4</v>
      </c>
    </row>
    <row r="21" spans="1:7" x14ac:dyDescent="0.25">
      <c r="A21">
        <f t="shared" si="4"/>
        <v>12</v>
      </c>
      <c r="B21">
        <f t="shared" si="11"/>
        <v>0.6416015625</v>
      </c>
      <c r="C21">
        <f t="shared" si="12"/>
        <v>0.641845703125</v>
      </c>
      <c r="D21">
        <f t="shared" si="13"/>
        <v>0.6417236328125</v>
      </c>
      <c r="E21">
        <f t="shared" si="14"/>
        <v>-1.3793265702932711E-4</v>
      </c>
      <c r="F21">
        <f t="shared" si="15"/>
        <v>1.1324904157783422E-5</v>
      </c>
      <c r="G21">
        <f t="shared" si="16"/>
        <v>1.9022256039566293E-4</v>
      </c>
    </row>
    <row r="22" spans="1:7" x14ac:dyDescent="0.25">
      <c r="A22">
        <f t="shared" si="4"/>
        <v>13</v>
      </c>
      <c r="B22" s="4">
        <f>IF(E21*F21&lt;0, B21,D21)</f>
        <v>0.6416015625</v>
      </c>
      <c r="C22">
        <f>IF(E21*F21&lt;0, D21,C21)</f>
        <v>0.6417236328125</v>
      </c>
      <c r="D22" s="1">
        <f>(B22+C22)/2</f>
        <v>0.64166259765625</v>
      </c>
      <c r="E22">
        <f>SQRT(B22) - COS(B22)</f>
        <v>-1.3793265702932711E-4</v>
      </c>
      <c r="F22">
        <f>SQRT(D22)-COS(D22)</f>
        <v>-6.3304462642022052E-5</v>
      </c>
      <c r="G22">
        <f t="shared" si="16"/>
        <v>9.5120327213925616E-5</v>
      </c>
    </row>
    <row r="23" spans="1:7" x14ac:dyDescent="0.25">
      <c r="A23">
        <f t="shared" si="4"/>
        <v>14</v>
      </c>
      <c r="B23">
        <f>IF(E22*F22&lt;0, B22,D22)</f>
        <v>0.64166259765625</v>
      </c>
      <c r="C23">
        <f>IF(E22*F22&lt;0, D22,C22)</f>
        <v>0.6417236328125</v>
      </c>
      <c r="D23">
        <f>(B23+C23)/2</f>
        <v>0.641693115234375</v>
      </c>
      <c r="E23">
        <f>SQRT(B23) - COS(B23)</f>
        <v>-6.3304462642022052E-5</v>
      </c>
      <c r="F23">
        <f>SQRT(D23)-COS(D23)</f>
        <v>-2.598992580138404E-5</v>
      </c>
      <c r="G23">
        <f t="shared" si="16"/>
        <v>4.7557901745374997E-5</v>
      </c>
    </row>
    <row r="24" spans="1:7" x14ac:dyDescent="0.25">
      <c r="A24">
        <f>A23+1</f>
        <v>15</v>
      </c>
      <c r="B24" s="4">
        <f>IF(E23*F23&lt;0, B23,D23)</f>
        <v>0.641693115234375</v>
      </c>
      <c r="C24">
        <f>IF(E23*F23&lt;0, D23,C23)</f>
        <v>0.6417236328125</v>
      </c>
      <c r="D24">
        <f>(B24+C24)/2</f>
        <v>0.6417083740234375</v>
      </c>
      <c r="E24">
        <f>SQRT(B24) - COS(B24)</f>
        <v>-2.598992580138404E-5</v>
      </c>
      <c r="F24">
        <f>SQRT(D24)-COS(D24)</f>
        <v>-7.3325474626573239E-6</v>
      </c>
      <c r="G24">
        <f t="shared" si="16"/>
        <v>2.3778385447628105E-5</v>
      </c>
    </row>
    <row r="26" spans="1:7" ht="18" x14ac:dyDescent="0.35">
      <c r="A26" s="2" t="s">
        <v>0</v>
      </c>
      <c r="B26" s="2" t="s">
        <v>13</v>
      </c>
      <c r="C26" s="2" t="s">
        <v>14</v>
      </c>
      <c r="D26" s="2" t="s">
        <v>4</v>
      </c>
      <c r="E26" s="2" t="s">
        <v>16</v>
      </c>
      <c r="F26" s="2" t="s">
        <v>15</v>
      </c>
    </row>
    <row r="27" spans="1:7" x14ac:dyDescent="0.25">
      <c r="A27">
        <v>0</v>
      </c>
      <c r="B27">
        <v>0.5</v>
      </c>
      <c r="C27">
        <f>COS(B27)^2</f>
        <v>0.77015115293406988</v>
      </c>
    </row>
    <row r="28" spans="1:7" x14ac:dyDescent="0.25">
      <c r="A28">
        <v>1</v>
      </c>
      <c r="B28">
        <f>C27</f>
        <v>0.77015115293406988</v>
      </c>
      <c r="C28">
        <f>COS(B28)^2</f>
        <v>0.51524464757806065</v>
      </c>
      <c r="D28">
        <f>ABS((B28-B27)/B28)</f>
        <v>0.3507767947952376</v>
      </c>
    </row>
    <row r="29" spans="1:7" x14ac:dyDescent="0.25">
      <c r="A29">
        <v>2</v>
      </c>
      <c r="B29">
        <f t="shared" ref="B29:B32" si="17">C28</f>
        <v>0.51524464757806065</v>
      </c>
      <c r="C29">
        <f t="shared" ref="C29:C32" si="18">COS(B29)^2</f>
        <v>0.75719965555880564</v>
      </c>
      <c r="D29">
        <f t="shared" ref="D29:D32" si="19">ABS((B29-B28)/B29)</f>
        <v>0.49472907007227157</v>
      </c>
    </row>
    <row r="30" spans="1:7" x14ac:dyDescent="0.25">
      <c r="A30">
        <v>3</v>
      </c>
      <c r="B30">
        <f t="shared" si="17"/>
        <v>0.75719965555880564</v>
      </c>
      <c r="C30">
        <f t="shared" si="18"/>
        <v>0.52818356207680994</v>
      </c>
      <c r="D30">
        <f t="shared" si="19"/>
        <v>0.31953924728370969</v>
      </c>
    </row>
    <row r="31" spans="1:7" x14ac:dyDescent="0.25">
      <c r="A31">
        <v>4</v>
      </c>
      <c r="B31">
        <f t="shared" si="17"/>
        <v>0.52818356207680994</v>
      </c>
      <c r="C31">
        <f t="shared" si="18"/>
        <v>0.74601900401979226</v>
      </c>
      <c r="D31">
        <f t="shared" si="19"/>
        <v>0.43359186071885275</v>
      </c>
    </row>
    <row r="32" spans="1:7" x14ac:dyDescent="0.25">
      <c r="A32">
        <v>5</v>
      </c>
      <c r="B32">
        <f t="shared" si="17"/>
        <v>0.74601900401979226</v>
      </c>
      <c r="C32">
        <f t="shared" si="18"/>
        <v>0.53933846134935237</v>
      </c>
      <c r="D32">
        <f t="shared" si="19"/>
        <v>0.29199717536579406</v>
      </c>
    </row>
    <row r="34" spans="1:7" ht="18" x14ac:dyDescent="0.35">
      <c r="A34" s="2" t="s">
        <v>0</v>
      </c>
      <c r="B34" s="2" t="s">
        <v>13</v>
      </c>
      <c r="C34" s="2" t="s">
        <v>14</v>
      </c>
      <c r="D34" s="2" t="s">
        <v>4</v>
      </c>
      <c r="G34" s="2" t="s">
        <v>19</v>
      </c>
    </row>
    <row r="35" spans="1:7" x14ac:dyDescent="0.25">
      <c r="A35">
        <v>0</v>
      </c>
      <c r="B35">
        <v>0.5</v>
      </c>
      <c r="C35">
        <f>SQRT(B35)*COS(B35)</f>
        <v>0.62054458056374562</v>
      </c>
      <c r="D35" s="3" t="s">
        <v>17</v>
      </c>
    </row>
    <row r="36" spans="1:7" x14ac:dyDescent="0.25">
      <c r="A36">
        <v>1</v>
      </c>
      <c r="B36">
        <f>C35</f>
        <v>0.62054458056374562</v>
      </c>
      <c r="C36">
        <f>SQRT(B36)*COS(B36)</f>
        <v>0.64088056817818273</v>
      </c>
      <c r="D36">
        <f>ABS((B36-B35)/B36)</f>
        <v>0.19425611686792041</v>
      </c>
    </row>
    <row r="37" spans="1:7" x14ac:dyDescent="0.25">
      <c r="A37">
        <v>2</v>
      </c>
      <c r="B37">
        <f>C36</f>
        <v>0.64088056817818273</v>
      </c>
      <c r="C37">
        <f t="shared" ref="C37:C39" si="20">SQRT(B37)*COS(B37)</f>
        <v>0.64169665681712429</v>
      </c>
      <c r="D37">
        <f t="shared" ref="D37:D39" si="21">ABS((B37-B36)/B37)</f>
        <v>3.1731321909549831E-2</v>
      </c>
    </row>
    <row r="38" spans="1:7" x14ac:dyDescent="0.25">
      <c r="A38">
        <v>3</v>
      </c>
      <c r="B38">
        <f t="shared" ref="B38:B39" si="22">C37</f>
        <v>0.64169665681712429</v>
      </c>
      <c r="C38">
        <f t="shared" si="20"/>
        <v>0.64171400739635476</v>
      </c>
      <c r="D38">
        <f t="shared" si="21"/>
        <v>1.2717670105832173E-3</v>
      </c>
    </row>
    <row r="39" spans="1:7" x14ac:dyDescent="0.25">
      <c r="A39">
        <v>4</v>
      </c>
      <c r="B39" s="4">
        <f t="shared" si="22"/>
        <v>0.64171400739635476</v>
      </c>
      <c r="C39" s="1">
        <f t="shared" si="20"/>
        <v>0.64171436342027866</v>
      </c>
      <c r="D39">
        <f t="shared" si="21"/>
        <v>2.7037868942374305E-5</v>
      </c>
    </row>
    <row r="42" spans="1:7" x14ac:dyDescent="0.25">
      <c r="A42" s="2" t="s">
        <v>0</v>
      </c>
      <c r="B42" s="2" t="s">
        <v>1</v>
      </c>
      <c r="C42" s="2" t="s">
        <v>2</v>
      </c>
      <c r="D42" s="2" t="s">
        <v>3</v>
      </c>
      <c r="E42" s="2" t="s">
        <v>4</v>
      </c>
      <c r="F42" s="2"/>
      <c r="G42" t="s">
        <v>18</v>
      </c>
    </row>
    <row r="43" spans="1:7" x14ac:dyDescent="0.25">
      <c r="A43" s="2">
        <v>0</v>
      </c>
      <c r="B43" s="2">
        <v>3</v>
      </c>
      <c r="C43" s="2">
        <f>(2*(B43)*(COS(2*B43)))-((B43-2)^2)</f>
        <v>4.761021719902196</v>
      </c>
      <c r="D43" s="2">
        <f>(-2*B43-4*B43*SIN(2*B43))+2*COS(2*B43)+4</f>
        <v>3.273326551687842</v>
      </c>
      <c r="E43" s="2"/>
      <c r="F43" s="2"/>
    </row>
    <row r="44" spans="1:7" x14ac:dyDescent="0.25">
      <c r="A44" s="2">
        <v>1</v>
      </c>
      <c r="B44" s="2">
        <f t="shared" ref="B44:B52" si="23">B43-(C43/D43)</f>
        <v>1.5455096994684976</v>
      </c>
      <c r="C44" s="2">
        <f>(2*(B44)*COS(2*B44))-(B44-2)^2</f>
        <v>-3.2936287954524501</v>
      </c>
      <c r="D44" s="2">
        <f t="shared" ref="D44:D52" si="24">(-2*B44-4*B44*SIN(2*B44))+2*COS(2*B44)+4</f>
        <v>-1.4009748560670223</v>
      </c>
      <c r="E44" s="2">
        <f>ABS((B44-B43)/B44)</f>
        <v>0.94110719656544584</v>
      </c>
      <c r="F44" s="2"/>
    </row>
    <row r="45" spans="1:7" x14ac:dyDescent="0.25">
      <c r="A45" s="2">
        <v>2</v>
      </c>
      <c r="B45" s="2">
        <f t="shared" si="23"/>
        <v>-0.80544526677458239</v>
      </c>
      <c r="C45" s="2">
        <f>(2*(B45)*COS(2*B45))-(B45-2)^2</f>
        <v>-7.8059530698903856</v>
      </c>
      <c r="D45" s="2">
        <f t="shared" si="24"/>
        <v>2.3115317684396124</v>
      </c>
      <c r="E45" s="2">
        <f t="shared" ref="E45:E52" si="25">ABS((B45-B44)/B45)</f>
        <v>2.9188264717943087</v>
      </c>
      <c r="F45" s="2"/>
    </row>
    <row r="46" spans="1:7" x14ac:dyDescent="0.25">
      <c r="A46" s="2">
        <v>3</v>
      </c>
      <c r="B46" s="2">
        <f t="shared" si="23"/>
        <v>2.5715159225409137</v>
      </c>
      <c r="C46" s="2">
        <f>(2*(B46)*COS(2*B46))-(B46-2)^2</f>
        <v>1.8203542086968691</v>
      </c>
      <c r="D46" s="2">
        <f t="shared" si="24"/>
        <v>9.0387993550599628</v>
      </c>
      <c r="E46" s="2">
        <f t="shared" si="25"/>
        <v>1.3132180748772975</v>
      </c>
      <c r="F46" s="2"/>
    </row>
    <row r="47" spans="1:7" x14ac:dyDescent="0.25">
      <c r="A47" s="2"/>
      <c r="B47" s="2">
        <f t="shared" si="23"/>
        <v>2.3701225585342409</v>
      </c>
      <c r="C47" s="2">
        <f t="shared" ref="C47:C51" si="26">(2*(B47)*COS(2*B47))-(B47-2)^2</f>
        <v>-4.9628688022260448E-3</v>
      </c>
      <c r="D47" s="2">
        <f t="shared" si="24"/>
        <v>8.7922721622108213</v>
      </c>
      <c r="E47" s="2">
        <f t="shared" si="25"/>
        <v>8.497170886016156E-2</v>
      </c>
      <c r="F47" s="2"/>
    </row>
    <row r="48" spans="1:7" x14ac:dyDescent="0.25">
      <c r="A48" s="2"/>
      <c r="B48" s="2">
        <f t="shared" si="23"/>
        <v>2.3706870165845224</v>
      </c>
      <c r="C48" s="2">
        <f t="shared" si="26"/>
        <v>8.70056168222888E-7</v>
      </c>
      <c r="D48" s="2">
        <f t="shared" si="24"/>
        <v>8.7953529147081646</v>
      </c>
      <c r="E48" s="2">
        <f t="shared" si="25"/>
        <v>2.380989334875224E-4</v>
      </c>
      <c r="F48" s="2"/>
    </row>
    <row r="49" spans="1:6" x14ac:dyDescent="0.25">
      <c r="A49" s="2"/>
      <c r="B49" s="2">
        <f t="shared" si="23"/>
        <v>2.3706869176622645</v>
      </c>
      <c r="C49" s="2">
        <f t="shared" si="26"/>
        <v>2.5174307083375425E-14</v>
      </c>
      <c r="D49" s="2">
        <f t="shared" si="24"/>
        <v>8.7953523758783625</v>
      </c>
      <c r="E49" s="5">
        <f>ABS((B49-B48)/B49)</f>
        <v>4.1727255169637451E-8</v>
      </c>
      <c r="F49" s="2"/>
    </row>
    <row r="50" spans="1:6" x14ac:dyDescent="0.25">
      <c r="A50" s="2"/>
      <c r="B50" s="2">
        <f t="shared" si="23"/>
        <v>2.3706869176622618</v>
      </c>
      <c r="C50" s="2">
        <f t="shared" si="26"/>
        <v>1.7208456881689926E-15</v>
      </c>
      <c r="D50" s="2">
        <f t="shared" si="24"/>
        <v>8.7953523758783483</v>
      </c>
      <c r="E50" s="2">
        <f>ABS((B50-B49)/B50)</f>
        <v>1.1239507162455168E-15</v>
      </c>
      <c r="F50" s="2"/>
    </row>
    <row r="51" spans="1:6" x14ac:dyDescent="0.25">
      <c r="A51" s="2"/>
      <c r="B51" s="2">
        <f t="shared" si="23"/>
        <v>2.3706869176622618</v>
      </c>
      <c r="C51" s="2">
        <f t="shared" si="26"/>
        <v>1.7208456881689926E-15</v>
      </c>
      <c r="D51" s="2">
        <f t="shared" si="24"/>
        <v>8.7953523758783483</v>
      </c>
      <c r="E51" s="2">
        <f t="shared" si="25"/>
        <v>0</v>
      </c>
      <c r="F51" s="2"/>
    </row>
    <row r="52" spans="1:6" x14ac:dyDescent="0.25">
      <c r="B52" s="2">
        <f t="shared" si="23"/>
        <v>2.3706869176622618</v>
      </c>
      <c r="D52" s="2">
        <f t="shared" si="24"/>
        <v>8.7953523758783483</v>
      </c>
      <c r="E52" s="2">
        <f t="shared" si="25"/>
        <v>0</v>
      </c>
    </row>
    <row r="53" spans="1:6" x14ac:dyDescent="0.25">
      <c r="E5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4" sqref="G4"/>
    </sheetView>
  </sheetViews>
  <sheetFormatPr baseColWidth="10" defaultRowHeight="15" x14ac:dyDescent="0.25"/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25">
      <c r="A2" s="2">
        <v>0</v>
      </c>
      <c r="B2" s="2">
        <v>3</v>
      </c>
      <c r="C2" s="2">
        <f>(2*(B2)*(COS(2*B2)))-((B2-2)^2)</f>
        <v>4.761021719902196</v>
      </c>
      <c r="D2" s="2">
        <f>(-2*B2-4*B2*SIN(2*B2))+2*COS(2*B2)+4</f>
        <v>3.273326551687842</v>
      </c>
      <c r="E2" s="2"/>
    </row>
    <row r="3" spans="1:7" x14ac:dyDescent="0.25">
      <c r="A3" s="2">
        <v>1</v>
      </c>
      <c r="B3" s="2">
        <f t="shared" ref="B3:B9" si="0">B2-(C2/D2)</f>
        <v>1.5455096994684976</v>
      </c>
      <c r="C3" s="2">
        <f>(2*(B3)*COS(2*B3))-(B3-2)^2</f>
        <v>-3.2936287954524501</v>
      </c>
      <c r="D3" s="2">
        <f t="shared" ref="D3:D9" si="1">(-2*B3-4*B3*SIN(2*B3))+2*COS(2*B3)+4</f>
        <v>-1.4009748560670223</v>
      </c>
      <c r="E3" s="2">
        <f>ABS((B3-B2)/B3)</f>
        <v>0.94110719656544584</v>
      </c>
      <c r="G3" t="s">
        <v>21</v>
      </c>
    </row>
    <row r="4" spans="1:7" x14ac:dyDescent="0.25">
      <c r="A4" s="2">
        <v>2</v>
      </c>
      <c r="B4" s="2">
        <f t="shared" si="0"/>
        <v>-0.80544526677458239</v>
      </c>
      <c r="C4" s="2">
        <f>(2*(B4)*COS(2*B4))-(B4-2)^2</f>
        <v>-7.8059530698903856</v>
      </c>
      <c r="D4" s="2">
        <f t="shared" si="1"/>
        <v>2.3115317684396124</v>
      </c>
      <c r="E4" s="2">
        <f t="shared" ref="E4:E7" si="2">ABS((B4-B3)/B4)</f>
        <v>2.9188264717943087</v>
      </c>
    </row>
    <row r="5" spans="1:7" x14ac:dyDescent="0.25">
      <c r="A5" s="2">
        <v>3</v>
      </c>
      <c r="B5" s="2">
        <f t="shared" si="0"/>
        <v>2.5715159225409137</v>
      </c>
      <c r="C5" s="2">
        <f>(2*(B5)*COS(2*B5))-(B5-2)^2</f>
        <v>1.8203542086968691</v>
      </c>
      <c r="D5" s="2">
        <f t="shared" si="1"/>
        <v>9.0387993550599628</v>
      </c>
      <c r="E5" s="2">
        <f t="shared" si="2"/>
        <v>1.3132180748772975</v>
      </c>
    </row>
    <row r="6" spans="1:7" x14ac:dyDescent="0.25">
      <c r="A6" s="2">
        <v>4</v>
      </c>
      <c r="B6" s="2">
        <f t="shared" si="0"/>
        <v>2.3701225585342409</v>
      </c>
      <c r="C6" s="2">
        <f t="shared" ref="C6:C9" si="3">(2*(B6)*COS(2*B6))-(B6-2)^2</f>
        <v>-4.9628688022260448E-3</v>
      </c>
      <c r="D6" s="2">
        <f t="shared" si="1"/>
        <v>8.7922721622108213</v>
      </c>
      <c r="E6" s="2">
        <f t="shared" si="2"/>
        <v>8.497170886016156E-2</v>
      </c>
    </row>
    <row r="7" spans="1:7" x14ac:dyDescent="0.25">
      <c r="A7" s="2">
        <v>5</v>
      </c>
      <c r="B7" s="2">
        <f t="shared" si="0"/>
        <v>2.3706870165845224</v>
      </c>
      <c r="C7" s="2">
        <f t="shared" si="3"/>
        <v>8.70056168222888E-7</v>
      </c>
      <c r="D7" s="2">
        <f t="shared" si="1"/>
        <v>8.7953529147081646</v>
      </c>
      <c r="E7" s="2">
        <f t="shared" si="2"/>
        <v>2.380989334875224E-4</v>
      </c>
    </row>
    <row r="8" spans="1:7" x14ac:dyDescent="0.25">
      <c r="A8" s="2">
        <v>6</v>
      </c>
      <c r="B8" s="2">
        <f t="shared" si="0"/>
        <v>2.3706869176622645</v>
      </c>
      <c r="C8" s="2">
        <f t="shared" si="3"/>
        <v>2.5174307083375425E-14</v>
      </c>
      <c r="D8" s="2">
        <f t="shared" si="1"/>
        <v>8.7953523758783625</v>
      </c>
      <c r="E8" s="5">
        <f>ABS((B8-B7)/B8)</f>
        <v>4.1727255169637451E-8</v>
      </c>
    </row>
    <row r="9" spans="1:7" x14ac:dyDescent="0.25">
      <c r="A9" s="2">
        <v>7</v>
      </c>
      <c r="B9" s="2">
        <f t="shared" si="0"/>
        <v>2.3706869176622618</v>
      </c>
      <c r="C9" s="2">
        <f t="shared" si="3"/>
        <v>1.7208456881689926E-15</v>
      </c>
      <c r="D9" s="2">
        <f t="shared" si="1"/>
        <v>8.7953523758783483</v>
      </c>
      <c r="E9" s="2">
        <f>ABS((B9-B8)/B9)</f>
        <v>1.1239507162455168E-15</v>
      </c>
    </row>
    <row r="10" spans="1:7" x14ac:dyDescent="0.25">
      <c r="A10" s="2"/>
      <c r="B10" s="2"/>
      <c r="C10" s="2"/>
      <c r="D10" s="2"/>
      <c r="E10" s="2"/>
    </row>
    <row r="11" spans="1:7" x14ac:dyDescent="0.25">
      <c r="B11" s="2"/>
      <c r="D11" s="2"/>
      <c r="E11" s="2"/>
    </row>
    <row r="12" spans="1:7" x14ac:dyDescent="0.25">
      <c r="E12" s="2"/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Alumno-L202</dc:creator>
  <cp:lastModifiedBy>Antonio</cp:lastModifiedBy>
  <dcterms:created xsi:type="dcterms:W3CDTF">2016-09-19T19:13:42Z</dcterms:created>
  <dcterms:modified xsi:type="dcterms:W3CDTF">2016-09-27T23:05:50Z</dcterms:modified>
</cp:coreProperties>
</file>