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\Downloads\"/>
    </mc:Choice>
  </mc:AlternateContent>
  <bookViews>
    <workbookView xWindow="0" yWindow="0" windowWidth="20490" windowHeight="8250"/>
  </bookViews>
  <sheets>
    <sheet name="Hoja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" i="1" l="1"/>
  <c r="P5" i="1"/>
  <c r="Q6" i="1"/>
  <c r="Q5" i="1"/>
  <c r="M9" i="1"/>
  <c r="Q9" i="1" s="1"/>
  <c r="P9" i="1" s="1"/>
  <c r="M8" i="1"/>
  <c r="M7" i="1"/>
  <c r="Q7" i="1" s="1"/>
  <c r="P7" i="1" s="1"/>
  <c r="M6" i="1"/>
  <c r="M5" i="1"/>
  <c r="S9" i="1"/>
  <c r="E9" i="1"/>
  <c r="D9" i="1"/>
  <c r="S8" i="1"/>
  <c r="E8" i="1"/>
  <c r="D8" i="1"/>
  <c r="S7" i="1"/>
  <c r="E7" i="1"/>
  <c r="D7" i="1"/>
  <c r="S6" i="1"/>
  <c r="E6" i="1"/>
  <c r="D6" i="1"/>
  <c r="S5" i="1"/>
  <c r="E5" i="1"/>
  <c r="D5" i="1"/>
  <c r="Q8" i="1" l="1"/>
  <c r="P8" i="1" s="1"/>
</calcChain>
</file>

<file path=xl/sharedStrings.xml><?xml version="1.0" encoding="utf-8"?>
<sst xmlns="http://schemas.openxmlformats.org/spreadsheetml/2006/main" count="29" uniqueCount="24">
  <si>
    <t>Id Factura</t>
  </si>
  <si>
    <t>Fecha Facturacion</t>
  </si>
  <si>
    <t>Dias de crédito</t>
  </si>
  <si>
    <t>Fecha de Vencimiento</t>
  </si>
  <si>
    <t>Id Cliente</t>
  </si>
  <si>
    <t>Nombre Cliente</t>
  </si>
  <si>
    <t>Valor Factura</t>
  </si>
  <si>
    <t>Moneda</t>
  </si>
  <si>
    <t>Tipo Cambio</t>
  </si>
  <si>
    <t>Abono/anticipo1</t>
  </si>
  <si>
    <t>Abono/anticipo2</t>
  </si>
  <si>
    <t>abono/anticipo3</t>
  </si>
  <si>
    <t>Valor Pendiente</t>
  </si>
  <si>
    <t>Fecha de Pago</t>
  </si>
  <si>
    <t>Fecha Cancelacion</t>
  </si>
  <si>
    <t>Estado de factura</t>
  </si>
  <si>
    <t>Dias de Atrazo</t>
  </si>
  <si>
    <t>Fecha Revision</t>
  </si>
  <si>
    <t>Ejecutivo</t>
  </si>
  <si>
    <t>EDITORIAL SISTA, S.A. DE C.V.</t>
  </si>
  <si>
    <t>MXM</t>
  </si>
  <si>
    <t>JOSE ISABEL BERNAL RAMIREZ</t>
  </si>
  <si>
    <t>IMPRENTA DE MEDIOS SA DE CV</t>
  </si>
  <si>
    <t>USD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</si>
</sst>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rgb="FFFA7D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/>
        <bgColor theme="8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42"/>
        <bgColor theme="8" tint="0.5999938962981048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theme="0"/>
      </right>
      <top/>
      <bottom style="thick">
        <color theme="4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/>
      <top/>
      <bottom style="thick">
        <color theme="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2" borderId="2" applyNumberFormat="0" applyAlignment="0" applyProtection="0"/>
  </cellStyleXfs>
  <cellXfs count="44">
    <xf numFmtId="0" fontId="0" fillId="0" borderId="0" xfId="0"/>
    <xf numFmtId="0" fontId="4" fillId="3" borderId="3" xfId="2" applyNumberFormat="1" applyFont="1" applyFill="1" applyBorder="1" applyAlignment="1">
      <alignment vertical="top" wrapText="1"/>
    </xf>
    <xf numFmtId="0" fontId="5" fillId="4" borderId="4" xfId="1" applyNumberFormat="1" applyFont="1" applyFill="1" applyBorder="1" applyAlignment="1">
      <alignment horizontal="right"/>
    </xf>
    <xf numFmtId="0" fontId="5" fillId="5" borderId="4" xfId="0" applyNumberFormat="1" applyFont="1" applyFill="1" applyBorder="1"/>
    <xf numFmtId="0" fontId="5" fillId="4" borderId="4" xfId="0" applyNumberFormat="1" applyFont="1" applyFill="1" applyBorder="1"/>
    <xf numFmtId="14" fontId="4" fillId="3" borderId="5" xfId="2" applyNumberFormat="1" applyFont="1" applyFill="1" applyBorder="1" applyAlignment="1">
      <alignment horizontal="left" vertical="top" wrapText="1"/>
    </xf>
    <xf numFmtId="14" fontId="6" fillId="4" borderId="6" xfId="0" applyNumberFormat="1" applyFont="1" applyFill="1" applyBorder="1"/>
    <xf numFmtId="14" fontId="6" fillId="5" borderId="6" xfId="0" applyNumberFormat="1" applyFont="1" applyFill="1" applyBorder="1"/>
    <xf numFmtId="0" fontId="7" fillId="2" borderId="2" xfId="3" applyFont="1" applyFill="1" applyBorder="1" applyAlignment="1">
      <alignment vertical="top" wrapText="1"/>
    </xf>
    <xf numFmtId="0" fontId="6" fillId="4" borderId="6" xfId="0" applyFont="1" applyFill="1" applyBorder="1"/>
    <xf numFmtId="0" fontId="6" fillId="5" borderId="6" xfId="0" applyFont="1" applyFill="1" applyBorder="1"/>
    <xf numFmtId="14" fontId="7" fillId="2" borderId="2" xfId="3" applyNumberFormat="1" applyFont="1" applyFill="1" applyBorder="1" applyAlignment="1">
      <alignment vertical="top" wrapText="1"/>
    </xf>
    <xf numFmtId="0" fontId="4" fillId="3" borderId="5" xfId="2" applyFont="1" applyFill="1" applyBorder="1" applyAlignment="1">
      <alignment vertical="top" wrapText="1"/>
    </xf>
    <xf numFmtId="0" fontId="6" fillId="4" borderId="6" xfId="0" applyNumberFormat="1" applyFont="1" applyFill="1" applyBorder="1" applyAlignment="1">
      <alignment wrapText="1"/>
    </xf>
    <xf numFmtId="0" fontId="6" fillId="5" borderId="6" xfId="0" applyNumberFormat="1" applyFont="1" applyFill="1" applyBorder="1" applyAlignment="1">
      <alignment wrapText="1"/>
    </xf>
    <xf numFmtId="0" fontId="4" fillId="3" borderId="5" xfId="2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vertical="center"/>
    </xf>
    <xf numFmtId="0" fontId="5" fillId="5" borderId="6" xfId="0" applyFont="1" applyFill="1" applyBorder="1" applyAlignment="1">
      <alignment vertical="center"/>
    </xf>
    <xf numFmtId="0" fontId="5" fillId="4" borderId="6" xfId="0" applyNumberFormat="1" applyFont="1" applyFill="1" applyBorder="1" applyAlignment="1">
      <alignment vertical="center"/>
    </xf>
    <xf numFmtId="0" fontId="4" fillId="3" borderId="5" xfId="2" applyFont="1" applyFill="1" applyBorder="1" applyAlignment="1">
      <alignment vertical="center" wrapText="1"/>
    </xf>
    <xf numFmtId="164" fontId="5" fillId="4" borderId="6" xfId="0" applyNumberFormat="1" applyFont="1" applyFill="1" applyBorder="1"/>
    <xf numFmtId="164" fontId="5" fillId="5" borderId="6" xfId="0" applyNumberFormat="1" applyFont="1" applyFill="1" applyBorder="1"/>
    <xf numFmtId="0" fontId="4" fillId="3" borderId="5" xfId="2" applyNumberFormat="1" applyFont="1" applyFill="1" applyBorder="1" applyAlignment="1">
      <alignment vertical="center" wrapText="1"/>
    </xf>
    <xf numFmtId="0" fontId="5" fillId="4" borderId="6" xfId="0" applyNumberFormat="1" applyFont="1" applyFill="1" applyBorder="1"/>
    <xf numFmtId="0" fontId="5" fillId="5" borderId="6" xfId="0" applyNumberFormat="1" applyFont="1" applyFill="1" applyBorder="1"/>
    <xf numFmtId="164" fontId="6" fillId="4" borderId="6" xfId="0" applyNumberFormat="1" applyFont="1" applyFill="1" applyBorder="1"/>
    <xf numFmtId="164" fontId="6" fillId="5" borderId="6" xfId="0" applyNumberFormat="1" applyFont="1" applyFill="1" applyBorder="1"/>
    <xf numFmtId="164" fontId="6" fillId="4" borderId="6" xfId="0" applyNumberFormat="1" applyFont="1" applyFill="1" applyBorder="1" applyAlignment="1">
      <alignment horizontal="right"/>
    </xf>
    <xf numFmtId="164" fontId="6" fillId="5" borderId="6" xfId="0" applyNumberFormat="1" applyFont="1" applyFill="1" applyBorder="1" applyAlignment="1">
      <alignment horizontal="right"/>
    </xf>
    <xf numFmtId="0" fontId="7" fillId="2" borderId="7" xfId="3" applyFont="1" applyFill="1" applyBorder="1" applyAlignment="1">
      <alignment horizontal="right" vertical="center" wrapText="1"/>
    </xf>
    <xf numFmtId="164" fontId="5" fillId="4" borderId="6" xfId="0" applyNumberFormat="1" applyFont="1" applyFill="1" applyBorder="1" applyAlignment="1">
      <alignment horizontal="right"/>
    </xf>
    <xf numFmtId="14" fontId="4" fillId="3" borderId="5" xfId="2" applyNumberFormat="1" applyFont="1" applyFill="1" applyBorder="1" applyAlignment="1">
      <alignment vertical="center" wrapText="1"/>
    </xf>
    <xf numFmtId="14" fontId="4" fillId="3" borderId="5" xfId="2" applyNumberFormat="1" applyFont="1" applyFill="1" applyBorder="1" applyAlignment="1">
      <alignment vertical="top" wrapText="1"/>
    </xf>
    <xf numFmtId="0" fontId="7" fillId="2" borderId="7" xfId="3" applyFont="1" applyFill="1" applyBorder="1" applyAlignment="1">
      <alignment vertical="top" wrapText="1"/>
    </xf>
    <xf numFmtId="0" fontId="5" fillId="4" borderId="6" xfId="0" applyFont="1" applyFill="1" applyBorder="1"/>
    <xf numFmtId="0" fontId="7" fillId="2" borderId="7" xfId="3" applyFont="1" applyFill="1" applyBorder="1" applyAlignment="1">
      <alignment horizontal="left" vertical="top" wrapText="1"/>
    </xf>
    <xf numFmtId="0" fontId="5" fillId="4" borderId="6" xfId="0" applyFont="1" applyFill="1" applyBorder="1" applyAlignment="1">
      <alignment horizontal="right"/>
    </xf>
    <xf numFmtId="14" fontId="4" fillId="6" borderId="8" xfId="3" applyNumberFormat="1" applyFont="1" applyFill="1" applyBorder="1" applyAlignment="1">
      <alignment horizontal="left" vertical="center" wrapText="1"/>
    </xf>
    <xf numFmtId="14" fontId="5" fillId="4" borderId="6" xfId="0" applyNumberFormat="1" applyFont="1" applyFill="1" applyBorder="1" applyAlignment="1">
      <alignment horizontal="right"/>
    </xf>
    <xf numFmtId="14" fontId="5" fillId="5" borderId="6" xfId="0" applyNumberFormat="1" applyFont="1" applyFill="1" applyBorder="1" applyAlignment="1">
      <alignment horizontal="right"/>
    </xf>
    <xf numFmtId="0" fontId="4" fillId="3" borderId="9" xfId="2" applyFont="1" applyFill="1" applyBorder="1" applyAlignment="1">
      <alignment horizontal="left" vertical="center"/>
    </xf>
    <xf numFmtId="0" fontId="5" fillId="4" borderId="10" xfId="0" applyNumberFormat="1" applyFont="1" applyFill="1" applyBorder="1" applyAlignment="1">
      <alignment horizontal="left"/>
    </xf>
    <xf numFmtId="0" fontId="5" fillId="5" borderId="10" xfId="0" applyNumberFormat="1" applyFont="1" applyFill="1" applyBorder="1" applyAlignment="1">
      <alignment horizontal="left"/>
    </xf>
    <xf numFmtId="164" fontId="5" fillId="7" borderId="6" xfId="0" applyNumberFormat="1" applyFont="1" applyFill="1" applyBorder="1" applyAlignment="1">
      <alignment horizontal="right"/>
    </xf>
  </cellXfs>
  <cellStyles count="4">
    <cellStyle name="Cálculo" xfId="3" builtinId="22"/>
    <cellStyle name="Encabezado 1" xfId="2" builtinId="16"/>
    <cellStyle name="Millares" xfId="1" builtinId="3"/>
    <cellStyle name="Normal" xfId="0" builtinId="0"/>
  </cellStyles>
  <dxfs count="24"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ont>
        <color rgb="FF00B050"/>
      </font>
    </dxf>
    <dxf>
      <font>
        <color rgb="FFFF0000"/>
      </font>
    </dxf>
    <dxf>
      <font>
        <color theme="1"/>
      </font>
    </dxf>
    <dxf>
      <font>
        <color rgb="FF00B050"/>
      </font>
    </dxf>
    <dxf>
      <font>
        <color rgb="FFFF0000"/>
      </font>
    </dxf>
    <dxf>
      <font>
        <color theme="1"/>
      </font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ont>
        <color rgb="FF00B050"/>
      </font>
    </dxf>
    <dxf>
      <font>
        <color rgb="FFFF0000"/>
      </font>
    </dxf>
    <dxf>
      <font>
        <color theme="1"/>
      </font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ario/Desktop/Proyecto%20cxc/Control%20de%20CXC%202019ok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RO"/>
      <sheetName val="REPORTES"/>
      <sheetName val="CXC"/>
      <sheetName val="CLIENTES"/>
      <sheetName val="OPCIONES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S9"/>
  <sheetViews>
    <sheetView tabSelected="1" workbookViewId="0">
      <selection activeCell="O7" sqref="O7"/>
    </sheetView>
  </sheetViews>
  <sheetFormatPr baseColWidth="10" defaultRowHeight="15" x14ac:dyDescent="0.25"/>
  <cols>
    <col min="6" max="6" width="22" bestFit="1" customWidth="1"/>
    <col min="17" max="17" width="6" customWidth="1"/>
    <col min="19" max="19" width="15.7109375" bestFit="1" customWidth="1"/>
  </cols>
  <sheetData>
    <row r="4" spans="1:19" ht="23.25" thickBot="1" x14ac:dyDescent="0.3">
      <c r="A4" s="1" t="s">
        <v>0</v>
      </c>
      <c r="B4" s="5" t="s">
        <v>1</v>
      </c>
      <c r="C4" s="8" t="s">
        <v>2</v>
      </c>
      <c r="D4" s="11" t="s">
        <v>3</v>
      </c>
      <c r="E4" s="12" t="s">
        <v>4</v>
      </c>
      <c r="F4" s="15" t="s">
        <v>5</v>
      </c>
      <c r="G4" s="19" t="s">
        <v>6</v>
      </c>
      <c r="H4" s="22" t="s">
        <v>7</v>
      </c>
      <c r="I4" s="12" t="s">
        <v>8</v>
      </c>
      <c r="J4" s="15" t="s">
        <v>9</v>
      </c>
      <c r="K4" s="15" t="s">
        <v>10</v>
      </c>
      <c r="L4" s="15" t="s">
        <v>11</v>
      </c>
      <c r="M4" s="29" t="s">
        <v>12</v>
      </c>
      <c r="N4" s="31" t="s">
        <v>13</v>
      </c>
      <c r="O4" s="32" t="s">
        <v>14</v>
      </c>
      <c r="P4" s="33" t="s">
        <v>15</v>
      </c>
      <c r="Q4" s="35" t="s">
        <v>16</v>
      </c>
      <c r="R4" s="37" t="s">
        <v>17</v>
      </c>
      <c r="S4" s="40" t="s">
        <v>18</v>
      </c>
    </row>
    <row r="5" spans="1:19" ht="15.75" thickTop="1" x14ac:dyDescent="0.25">
      <c r="A5" s="2">
        <v>1</v>
      </c>
      <c r="B5" s="6">
        <v>43557</v>
      </c>
      <c r="C5" s="9">
        <v>0</v>
      </c>
      <c r="D5" s="6">
        <f>R5+C5</f>
        <v>43557</v>
      </c>
      <c r="E5" s="13">
        <f>IFERROR(VLOOKUP(F5,[1]!TCLientes[#Data],2,FALSE),"")</f>
        <v>291</v>
      </c>
      <c r="F5" s="16" t="s">
        <v>19</v>
      </c>
      <c r="G5" s="20">
        <v>6236.16</v>
      </c>
      <c r="H5" s="23" t="s">
        <v>20</v>
      </c>
      <c r="I5" s="25"/>
      <c r="J5" s="25"/>
      <c r="K5" s="25"/>
      <c r="L5" s="27"/>
      <c r="M5" s="30">
        <f>IF(N5&lt;&gt;ISBLANK(0),0,IF(O5&lt;&gt;ISBLANK(0),0,IF(H5="MXM",G5-J5-K5-L5,G5*I5-J5-K5-L5)))</f>
        <v>0</v>
      </c>
      <c r="N5" s="6">
        <v>43557</v>
      </c>
      <c r="O5" s="6"/>
      <c r="P5" s="34" t="str">
        <f>IF(M5=DOLLAR(0),"PAGADO",IF(N5&lt;&gt;ISBLANK(0),"PAGADO",IF(O5&lt;&gt;ISBLANK(0),"CANCELADA",IF(Q5&lt;=0,"VENCIDO",IF(Q5&gt;=1,"PENDIENTE")))))</f>
        <v>PAGADO</v>
      </c>
      <c r="Q5" s="36">
        <f ca="1">IF(M5=0,0,IF(D5=ISBLANK(0),"",IF(D5&lt;TODAY(),DAYS360(TODAY(),D5,FALSE),IF(D5&gt;TODAY(),DAYS360(TODAY(),D5,FALSE),))))</f>
        <v>0</v>
      </c>
      <c r="R5" s="38">
        <v>43557</v>
      </c>
      <c r="S5" s="41" t="str">
        <f>IFERROR(VLOOKUP(F5,[1]!TCLientes[#Data],4,FALSE),)</f>
        <v>ANA MARIA CARRILLO</v>
      </c>
    </row>
    <row r="6" spans="1:19" x14ac:dyDescent="0.25">
      <c r="A6" s="3">
        <v>2</v>
      </c>
      <c r="B6" s="7">
        <v>43557</v>
      </c>
      <c r="C6" s="10">
        <v>8</v>
      </c>
      <c r="D6" s="7">
        <f t="shared" ref="D6:D9" si="0">R6+C6</f>
        <v>43565</v>
      </c>
      <c r="E6" s="14">
        <f>IFERROR(VLOOKUP(F6,[1]!TCLientes[#Data],2,FALSE),"")</f>
        <v>340</v>
      </c>
      <c r="F6" s="17" t="s">
        <v>21</v>
      </c>
      <c r="G6" s="21">
        <v>4771.08</v>
      </c>
      <c r="H6" s="24" t="s">
        <v>20</v>
      </c>
      <c r="I6" s="26"/>
      <c r="J6" s="26"/>
      <c r="K6" s="26"/>
      <c r="L6" s="28"/>
      <c r="M6" s="43">
        <f t="shared" ref="M6:M9" si="1">IF(N6&lt;&gt;ISBLANK(0),0,IF(O6&lt;&gt;ISBLANK(0),0,IF(H6="MXM",G6-J6-K6-L6,G6*I6-J6-K6-L6)))</f>
        <v>0</v>
      </c>
      <c r="N6" s="7"/>
      <c r="O6" s="7">
        <v>43565</v>
      </c>
      <c r="P6" s="34" t="str">
        <f t="shared" ref="P6:P9" si="2">IF(M6=DOLLAR(0),"PAGADO",IF(N6&lt;&gt;ISBLANK(0),"PAGADO",IF(O6&lt;&gt;ISBLANK(0),"CANCELADA",IF(Q6&lt;=0,"VENCIDO",IF(Q6&gt;=1,"PENDIENTE")))))</f>
        <v>CANCELADA</v>
      </c>
      <c r="Q6" s="36">
        <f t="shared" ref="Q6:Q9" ca="1" si="3">IF(M6=0,0,IF(D6=ISBLANK(0),"",IF(D6&lt;TODAY(),DAYS360(TODAY(),D6,FALSE),IF(D6&gt;TODAY(),DAYS360(TODAY(),D6,FALSE),))))</f>
        <v>0</v>
      </c>
      <c r="R6" s="39">
        <v>43557</v>
      </c>
      <c r="S6" s="42" t="str">
        <f>IFERROR(VLOOKUP(F6,[1]!TCLientes[#Data],4,FALSE),)</f>
        <v>TLM</v>
      </c>
    </row>
    <row r="7" spans="1:19" x14ac:dyDescent="0.25">
      <c r="A7" s="4">
        <v>3</v>
      </c>
      <c r="B7" s="6">
        <v>43557</v>
      </c>
      <c r="C7" s="9">
        <v>60</v>
      </c>
      <c r="D7" s="6">
        <f t="shared" si="0"/>
        <v>43617</v>
      </c>
      <c r="E7" s="13">
        <f>IFERROR(VLOOKUP(F7,[1]!TCLientes[#Data],2,FALSE),"")</f>
        <v>291</v>
      </c>
      <c r="F7" s="18" t="s">
        <v>19</v>
      </c>
      <c r="G7" s="20">
        <v>4771.08</v>
      </c>
      <c r="H7" s="23" t="s">
        <v>23</v>
      </c>
      <c r="I7" s="25">
        <v>19.2</v>
      </c>
      <c r="J7" s="25"/>
      <c r="K7" s="25"/>
      <c r="L7" s="27"/>
      <c r="M7" s="30">
        <f t="shared" si="1"/>
        <v>91604.73599999999</v>
      </c>
      <c r="N7" s="6"/>
      <c r="O7" s="6"/>
      <c r="P7" s="34" t="str">
        <f t="shared" ca="1" si="2"/>
        <v>PENDIENTE</v>
      </c>
      <c r="Q7" s="36">
        <f t="shared" ca="1" si="3"/>
        <v>1</v>
      </c>
      <c r="R7" s="38">
        <v>43557</v>
      </c>
      <c r="S7" s="41" t="str">
        <f>IFERROR(VLOOKUP(F7,[1]!TCLientes[#Data],4,FALSE),)</f>
        <v>ANA MARIA CARRILLO</v>
      </c>
    </row>
    <row r="8" spans="1:19" x14ac:dyDescent="0.25">
      <c r="A8" s="3">
        <v>4</v>
      </c>
      <c r="B8" s="7">
        <v>43557</v>
      </c>
      <c r="C8" s="10">
        <v>60</v>
      </c>
      <c r="D8" s="7">
        <f t="shared" si="0"/>
        <v>43618</v>
      </c>
      <c r="E8" s="14">
        <f>IFERROR(VLOOKUP(F8,[1]!TCLientes[#Data],2,FALSE),"")</f>
        <v>25</v>
      </c>
      <c r="F8" s="17" t="s">
        <v>22</v>
      </c>
      <c r="G8" s="21">
        <v>15590.4</v>
      </c>
      <c r="H8" s="24" t="s">
        <v>20</v>
      </c>
      <c r="I8" s="26"/>
      <c r="J8" s="26">
        <v>15000</v>
      </c>
      <c r="K8" s="26">
        <v>590.4</v>
      </c>
      <c r="L8" s="28"/>
      <c r="M8" s="43">
        <f t="shared" si="1"/>
        <v>-3.4106051316484809E-13</v>
      </c>
      <c r="N8" s="7"/>
      <c r="O8" s="7"/>
      <c r="P8" s="34" t="str">
        <f t="shared" ca="1" si="2"/>
        <v>PENDIENTE</v>
      </c>
      <c r="Q8" s="36">
        <f t="shared" ca="1" si="3"/>
        <v>2</v>
      </c>
      <c r="R8" s="39">
        <v>43558</v>
      </c>
      <c r="S8" s="42" t="str">
        <f>IFERROR(VLOOKUP(F8,[1]!TCLientes[#Data],4,FALSE),)</f>
        <v>CASA</v>
      </c>
    </row>
    <row r="9" spans="1:19" x14ac:dyDescent="0.25">
      <c r="A9" s="4">
        <v>5</v>
      </c>
      <c r="B9" s="6">
        <v>43557</v>
      </c>
      <c r="C9" s="9">
        <v>30</v>
      </c>
      <c r="D9" s="6">
        <f t="shared" si="0"/>
        <v>43588</v>
      </c>
      <c r="E9" s="13">
        <f>IFERROR(VLOOKUP(F9,[1]!TCLientes[#Data],2,FALSE),"")</f>
        <v>25</v>
      </c>
      <c r="F9" s="16" t="s">
        <v>22</v>
      </c>
      <c r="G9" s="20">
        <v>53994.75</v>
      </c>
      <c r="H9" s="23" t="s">
        <v>20</v>
      </c>
      <c r="I9" s="25"/>
      <c r="J9" s="25">
        <v>50000</v>
      </c>
      <c r="K9" s="25">
        <v>3994.75</v>
      </c>
      <c r="L9" s="27"/>
      <c r="M9" s="30">
        <f t="shared" si="1"/>
        <v>0</v>
      </c>
      <c r="N9" s="6"/>
      <c r="O9" s="6"/>
      <c r="P9" s="34" t="str">
        <f t="shared" ca="1" si="2"/>
        <v>VENCIDO</v>
      </c>
      <c r="Q9" s="36">
        <f t="shared" ca="1" si="3"/>
        <v>0</v>
      </c>
      <c r="R9" s="38">
        <v>43558</v>
      </c>
      <c r="S9" s="41" t="str">
        <f>IFERROR(VLOOKUP(F9,[1]!TCLientes[#Data],4,FALSE),)</f>
        <v>CASA</v>
      </c>
    </row>
  </sheetData>
  <conditionalFormatting sqref="P5:P9">
    <cfRule type="containsText" dxfId="4" priority="8" operator="containsText" text="VENCIDO">
      <formula>NOT(ISERROR(SEARCH("VENCIDO",P5)))</formula>
    </cfRule>
  </conditionalFormatting>
  <conditionalFormatting sqref="O5:O9 P4:P9">
    <cfRule type="containsText" dxfId="3" priority="4" operator="containsText" text="CANCELADA">
      <formula>NOT(ISERROR(SEARCH("CANCELADA",O4)))</formula>
    </cfRule>
    <cfRule type="containsText" dxfId="2" priority="5" operator="containsText" text="PAGADO">
      <formula>NOT(ISERROR(SEARCH("PAGADO",O4)))</formula>
    </cfRule>
    <cfRule type="containsText" dxfId="1" priority="6" operator="containsText" text="PENDIENTE">
      <formula>NOT(ISERROR(SEARCH("PENDIENTE",O4)))</formula>
    </cfRule>
    <cfRule type="containsText" dxfId="0" priority="7" operator="containsText" text="VENCIDO">
      <formula>NOT(ISERROR(SEARCH("VENCIDO",O4)))</formula>
    </cfRule>
  </conditionalFormatting>
  <conditionalFormatting sqref="H4:H9">
    <cfRule type="containsText" dxfId="7" priority="1" operator="containsText" text="MXM">
      <formula>NOT(ISERROR(SEARCH("MXM",H4)))</formula>
    </cfRule>
    <cfRule type="containsText" dxfId="6" priority="2" operator="containsText" text="USD">
      <formula>NOT(ISERROR(SEARCH("USD",H4)))</formula>
    </cfRule>
    <cfRule type="containsText" dxfId="5" priority="3" operator="containsText" text="MXM">
      <formula>NOT(ISERROR(SEARCH("MXM",H4)))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2019-05-30T21:53:59Z</dcterms:created>
  <dcterms:modified xsi:type="dcterms:W3CDTF">2019-05-30T22:16:48Z</dcterms:modified>
</cp:coreProperties>
</file>