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ejandro\Desktop\ABU SAID\"/>
    </mc:Choice>
  </mc:AlternateContent>
  <bookViews>
    <workbookView xWindow="0" yWindow="0" windowWidth="23040" windowHeight="9192"/>
  </bookViews>
  <sheets>
    <sheet name="PLANTILL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1" i="1" l="1"/>
  <c r="Q21" i="1"/>
  <c r="I17" i="1"/>
  <c r="H17" i="1"/>
  <c r="F17" i="1"/>
  <c r="J16" i="1"/>
  <c r="K16" i="1" s="1"/>
  <c r="L16" i="1" s="1"/>
  <c r="G16" i="1"/>
  <c r="L15" i="1"/>
  <c r="K15" i="1"/>
  <c r="J15" i="1"/>
  <c r="G15" i="1"/>
  <c r="J14" i="1"/>
  <c r="K14" i="1" s="1"/>
  <c r="L14" i="1" s="1"/>
  <c r="G14" i="1"/>
  <c r="J13" i="1"/>
  <c r="K13" i="1" s="1"/>
  <c r="L13" i="1" s="1"/>
  <c r="G13" i="1"/>
  <c r="L12" i="1"/>
  <c r="K12" i="1"/>
  <c r="J12" i="1"/>
  <c r="G12" i="1"/>
  <c r="J11" i="1"/>
  <c r="K11" i="1" s="1"/>
  <c r="L11" i="1" s="1"/>
  <c r="G11" i="1"/>
  <c r="J10" i="1"/>
  <c r="K10" i="1" s="1"/>
  <c r="L10" i="1" s="1"/>
  <c r="G10" i="1"/>
  <c r="L9" i="1"/>
  <c r="K9" i="1"/>
  <c r="J9" i="1"/>
  <c r="G9" i="1"/>
  <c r="J8" i="1"/>
  <c r="K8" i="1" s="1"/>
  <c r="L8" i="1" s="1"/>
  <c r="G8" i="1"/>
  <c r="J7" i="1"/>
  <c r="G7" i="1"/>
  <c r="K7" i="1" s="1"/>
  <c r="K17" i="1" l="1"/>
  <c r="L7" i="1"/>
  <c r="L17" i="1" s="1"/>
  <c r="L18" i="1" s="1"/>
  <c r="M26" i="1" s="1"/>
</calcChain>
</file>

<file path=xl/sharedStrings.xml><?xml version="1.0" encoding="utf-8"?>
<sst xmlns="http://schemas.openxmlformats.org/spreadsheetml/2006/main" count="25" uniqueCount="25">
  <si>
    <t>RESERVAS</t>
  </si>
  <si>
    <t>GASTOS</t>
  </si>
  <si>
    <t>Fecha entrada</t>
  </si>
  <si>
    <t>Fecha salida</t>
  </si>
  <si>
    <t>Fecha ingreso</t>
  </si>
  <si>
    <t>ingreso</t>
  </si>
  <si>
    <t>DIAS</t>
  </si>
  <si>
    <t>parking</t>
  </si>
  <si>
    <t>Gastos limpieza</t>
  </si>
  <si>
    <t>importe</t>
  </si>
  <si>
    <t>%Antonio</t>
  </si>
  <si>
    <t>Beneficio real</t>
  </si>
  <si>
    <t>CONCEPTO</t>
  </si>
  <si>
    <t>FECHA</t>
  </si>
  <si>
    <t>IMPORTE</t>
  </si>
  <si>
    <t>IVA</t>
  </si>
  <si>
    <t>Comunidad</t>
  </si>
  <si>
    <t>Internet</t>
  </si>
  <si>
    <t>Luz</t>
  </si>
  <si>
    <t>agua</t>
  </si>
  <si>
    <t>limpieza</t>
  </si>
  <si>
    <t>impuestos</t>
  </si>
  <si>
    <t>Otras compras</t>
  </si>
  <si>
    <t>con parking</t>
  </si>
  <si>
    <t>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</si>
</sst>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6"/>
      </patternFill>
    </fill>
    <fill>
      <patternFill patternType="solid">
        <fgColor rgb="FFFFC7CE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0" applyNumberFormat="0" applyBorder="0" applyAlignment="0" applyProtection="0"/>
  </cellStyleXfs>
  <cellXfs count="9">
    <xf numFmtId="0" fontId="0" fillId="0" borderId="0" xfId="0"/>
    <xf numFmtId="0" fontId="1" fillId="2" borderId="0" xfId="1"/>
    <xf numFmtId="0" fontId="2" fillId="3" borderId="0" xfId="2"/>
    <xf numFmtId="0" fontId="0" fillId="0" borderId="0" xfId="0" applyAlignment="1">
      <alignment horizontal="center"/>
    </xf>
    <xf numFmtId="14" fontId="0" fillId="0" borderId="0" xfId="0" applyNumberFormat="1"/>
    <xf numFmtId="16" fontId="0" fillId="0" borderId="0" xfId="0" applyNumberFormat="1"/>
    <xf numFmtId="0" fontId="3" fillId="4" borderId="0" xfId="3"/>
    <xf numFmtId="0" fontId="5" fillId="6" borderId="0" xfId="0" applyFont="1" applyFill="1"/>
    <xf numFmtId="0" fontId="4" fillId="5" borderId="0" xfId="4"/>
  </cellXfs>
  <cellStyles count="5">
    <cellStyle name="Bueno" xfId="1" builtinId="26"/>
    <cellStyle name="Énfasis3" xfId="4" builtinId="37"/>
    <cellStyle name="Incorrecto" xfId="2" builtinId="27"/>
    <cellStyle name="Neutral" xfId="3" builtinId="28"/>
    <cellStyle name="Normal" xfId="0" builtinId="0"/>
  </cellStyles>
  <dxfs count="9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scheme val="minor"/>
      </font>
      <fill>
        <patternFill patternType="solid">
          <fgColor indexed="64"/>
          <bgColor rgb="FFFFC7CE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dd/mm/yyyy"/>
    </dxf>
    <dxf>
      <numFmt numFmtId="19" formatCode="dd/mm/yyyy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226" displayName="Tabla226" ref="C6:L17" totalsRowCount="1" headerRowDxfId="8">
  <autoFilter ref="C6:L16"/>
  <tableColumns count="10">
    <tableColumn id="1" name="Fecha entrada" dataDxfId="7"/>
    <tableColumn id="2" name="Fecha salida" dataDxfId="6"/>
    <tableColumn id="10" name="Fecha ingreso"/>
    <tableColumn id="3" name="ingreso" totalsRowFunction="sum"/>
    <tableColumn id="11" name="DIAS" dataDxfId="5">
      <calculatedColumnFormula>Tabla226[[#This Row],[Fecha salida]]-Tabla226[[#This Row],[Fecha entrada]]</calculatedColumnFormula>
    </tableColumn>
    <tableColumn id="9" name="parking" totalsRowFunction="sum"/>
    <tableColumn id="5" name="Gastos limpieza" totalsRowFunction="sum"/>
    <tableColumn id="8" name="importe" dataDxfId="4">
      <calculatedColumnFormula>Tabla226[[#This Row],[ingreso]]</calculatedColumnFormula>
    </tableColumn>
    <tableColumn id="6" name="%Antonio" totalsRowFunction="sum" dataDxfId="3">
      <calculatedColumnFormula>Tabla226[[#This Row],[importe]]*0.3</calculatedColumnFormula>
    </tableColumn>
    <tableColumn id="7" name="Beneficio real" totalsRowFunction="custom" dataDxfId="2" dataCellStyle="Bueno">
      <calculatedColumnFormula>Tabla226[[#This Row],[ingreso]]-Tabla226[[#This Row],[Gastos limpieza]]-Tabla226[[#This Row],[%Antonio]]</calculatedColumnFormula>
      <totalsRowFormula>SUM(Tabla226[Beneficio real])</totalsRow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2" name="Tabla358" displayName="Tabla358" ref="O6:R21" totalsRowCount="1">
  <autoFilter ref="O6:R20"/>
  <tableColumns count="4">
    <tableColumn id="1" name="CONCEPTO"/>
    <tableColumn id="2" name="FECHA"/>
    <tableColumn id="3" name="IMPORTE" totalsRowFunction="custom" totalsRowDxfId="1" dataCellStyle="Incorrecto">
      <totalsRowFormula>SUM(Q7:Q20)</totalsRowFormula>
    </tableColumn>
    <tableColumn id="4" name="IVA" totalsRowFunction="custom" dataDxfId="0" dataCellStyle="Normal">
      <totalsRowFormula>SUM(R7:R20)</totalsRow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R26"/>
  <sheetViews>
    <sheetView tabSelected="1" topLeftCell="F1" zoomScaleNormal="100" workbookViewId="0">
      <selection activeCell="K7" sqref="K7"/>
    </sheetView>
  </sheetViews>
  <sheetFormatPr baseColWidth="10" defaultColWidth="9.109375" defaultRowHeight="14.4" x14ac:dyDescent="0.3"/>
  <cols>
    <col min="3" max="3" width="17.5546875" customWidth="1"/>
    <col min="4" max="5" width="17" customWidth="1"/>
    <col min="6" max="7" width="13.5546875" customWidth="1"/>
    <col min="8" max="8" width="8.44140625" customWidth="1"/>
    <col min="9" max="10" width="20.88671875" customWidth="1"/>
    <col min="11" max="11" width="18.6640625" customWidth="1"/>
    <col min="12" max="12" width="18.5546875" customWidth="1"/>
    <col min="13" max="14" width="12" customWidth="1"/>
    <col min="15" max="15" width="18.33203125" customWidth="1"/>
    <col min="16" max="16" width="13" customWidth="1"/>
    <col min="17" max="17" width="17.88671875" customWidth="1"/>
  </cols>
  <sheetData>
    <row r="5" spans="3:18" x14ac:dyDescent="0.3">
      <c r="C5" s="1" t="s">
        <v>0</v>
      </c>
      <c r="O5" s="2" t="s">
        <v>1</v>
      </c>
    </row>
    <row r="6" spans="3:18" x14ac:dyDescent="0.3"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3" t="s">
        <v>11</v>
      </c>
      <c r="O6" t="s">
        <v>12</v>
      </c>
      <c r="P6" t="s">
        <v>13</v>
      </c>
      <c r="Q6" t="s">
        <v>14</v>
      </c>
      <c r="R6" t="s">
        <v>15</v>
      </c>
    </row>
    <row r="7" spans="3:18" x14ac:dyDescent="0.3">
      <c r="C7" s="4">
        <v>43831</v>
      </c>
      <c r="D7" s="4">
        <v>43833</v>
      </c>
      <c r="E7" s="4"/>
      <c r="F7">
        <v>1500</v>
      </c>
      <c r="G7">
        <f>Tabla226[[#This Row],[Fecha salida]]-Tabla226[[#This Row],[Fecha entrada]]</f>
        <v>2</v>
      </c>
      <c r="I7">
        <v>0</v>
      </c>
      <c r="J7">
        <f>Tabla226[[#This Row],[ingreso]]</f>
        <v>1500</v>
      </c>
      <c r="K7" t="b">
        <f>IF(Tabla226[[#This Row],[DIAS]]&gt;29,Tabla226[[#This Row],[ingreso]]*Tabla226[[#This Row],[DIAS]] IF(Tabla226[[#This Row],[DIAS]]&gt;6,Tabla226[[#This Row],[ingreso]]*0.15,Tabla226[[#This Row],[ingreso]]*0.3))</f>
        <v>0</v>
      </c>
      <c r="L7">
        <f>Tabla226[[#This Row],[ingreso]]-Tabla226[[#This Row],[Gastos limpieza]]-Tabla226[[#This Row],[%Antonio]]</f>
        <v>1500</v>
      </c>
      <c r="O7" t="s">
        <v>16</v>
      </c>
      <c r="P7" s="5"/>
    </row>
    <row r="8" spans="3:18" x14ac:dyDescent="0.3">
      <c r="C8" s="4"/>
      <c r="D8" s="4"/>
      <c r="E8" s="4"/>
      <c r="G8">
        <f>Tabla226[[#This Row],[Fecha salida]]-Tabla226[[#This Row],[Fecha entrada]]</f>
        <v>0</v>
      </c>
      <c r="J8">
        <f>Tabla226[[#This Row],[ingreso]]</f>
        <v>0</v>
      </c>
      <c r="K8">
        <f>Tabla226[[#This Row],[importe]]*0.3</f>
        <v>0</v>
      </c>
      <c r="L8">
        <f>Tabla226[[#This Row],[ingreso]]-Tabla226[[#This Row],[Gastos limpieza]]-Tabla226[[#This Row],[%Antonio]]</f>
        <v>0</v>
      </c>
      <c r="O8" t="s">
        <v>17</v>
      </c>
      <c r="P8" s="5"/>
    </row>
    <row r="9" spans="3:18" x14ac:dyDescent="0.3">
      <c r="C9" s="4"/>
      <c r="D9" s="4"/>
      <c r="E9" s="4"/>
      <c r="G9">
        <f>Tabla226[[#This Row],[Fecha salida]]-Tabla226[[#This Row],[Fecha entrada]]</f>
        <v>0</v>
      </c>
      <c r="J9">
        <f>Tabla226[[#This Row],[ingreso]]</f>
        <v>0</v>
      </c>
      <c r="K9">
        <f>Tabla226[[#This Row],[importe]]*0.3</f>
        <v>0</v>
      </c>
      <c r="L9">
        <f>Tabla226[[#This Row],[ingreso]]-Tabla226[[#This Row],[Gastos limpieza]]-Tabla226[[#This Row],[%Antonio]]</f>
        <v>0</v>
      </c>
      <c r="O9" t="s">
        <v>18</v>
      </c>
    </row>
    <row r="10" spans="3:18" x14ac:dyDescent="0.3">
      <c r="C10" s="4"/>
      <c r="D10" s="4"/>
      <c r="G10">
        <f>Tabla226[[#This Row],[Fecha salida]]-Tabla226[[#This Row],[Fecha entrada]]</f>
        <v>0</v>
      </c>
      <c r="J10">
        <f>Tabla226[[#This Row],[ingreso]]</f>
        <v>0</v>
      </c>
      <c r="K10">
        <f>Tabla226[[#This Row],[importe]]*0.3</f>
        <v>0</v>
      </c>
      <c r="L10">
        <f>Tabla226[[#This Row],[ingreso]]-Tabla226[[#This Row],[Gastos limpieza]]-Tabla226[[#This Row],[%Antonio]]</f>
        <v>0</v>
      </c>
      <c r="O10" t="s">
        <v>19</v>
      </c>
    </row>
    <row r="11" spans="3:18" x14ac:dyDescent="0.3">
      <c r="C11" s="4"/>
      <c r="D11" s="4"/>
      <c r="G11">
        <f>Tabla226[[#This Row],[Fecha salida]]-Tabla226[[#This Row],[Fecha entrada]]</f>
        <v>0</v>
      </c>
      <c r="J11">
        <f>Tabla226[[#This Row],[ingreso]]</f>
        <v>0</v>
      </c>
      <c r="K11">
        <f>Tabla226[[#This Row],[importe]]*0.3</f>
        <v>0</v>
      </c>
      <c r="L11">
        <f>Tabla226[[#This Row],[ingreso]]-Tabla226[[#This Row],[Gastos limpieza]]-Tabla226[[#This Row],[%Antonio]]</f>
        <v>0</v>
      </c>
      <c r="O11" t="s">
        <v>20</v>
      </c>
    </row>
    <row r="12" spans="3:18" x14ac:dyDescent="0.3">
      <c r="C12" s="4"/>
      <c r="D12" s="4"/>
      <c r="G12">
        <f>Tabla226[[#This Row],[Fecha salida]]-Tabla226[[#This Row],[Fecha entrada]]</f>
        <v>0</v>
      </c>
      <c r="J12">
        <f>Tabla226[[#This Row],[ingreso]]</f>
        <v>0</v>
      </c>
      <c r="K12">
        <f>Tabla226[[#This Row],[importe]]*0.3</f>
        <v>0</v>
      </c>
      <c r="L12">
        <f>Tabla226[[#This Row],[ingreso]]-Tabla226[[#This Row],[Gastos limpieza]]-Tabla226[[#This Row],[%Antonio]]</f>
        <v>0</v>
      </c>
      <c r="O12" t="s">
        <v>21</v>
      </c>
    </row>
    <row r="13" spans="3:18" x14ac:dyDescent="0.3">
      <c r="C13" s="4"/>
      <c r="D13" s="4"/>
      <c r="G13">
        <f>Tabla226[[#This Row],[Fecha salida]]-Tabla226[[#This Row],[Fecha entrada]]</f>
        <v>0</v>
      </c>
      <c r="J13">
        <f>Tabla226[[#This Row],[ingreso]]</f>
        <v>0</v>
      </c>
      <c r="K13">
        <f>Tabla226[[#This Row],[importe]]*0.3</f>
        <v>0</v>
      </c>
      <c r="L13">
        <f>Tabla226[[#This Row],[ingreso]]-Tabla226[[#This Row],[Gastos limpieza]]-Tabla226[[#This Row],[%Antonio]]</f>
        <v>0</v>
      </c>
      <c r="O13" s="6" t="s">
        <v>22</v>
      </c>
      <c r="P13" s="6"/>
      <c r="Q13" s="6"/>
      <c r="R13" s="6"/>
    </row>
    <row r="14" spans="3:18" x14ac:dyDescent="0.3">
      <c r="C14" s="4"/>
      <c r="D14" s="4"/>
      <c r="G14">
        <f>Tabla226[[#This Row],[Fecha salida]]-Tabla226[[#This Row],[Fecha entrada]]</f>
        <v>0</v>
      </c>
      <c r="J14">
        <f>Tabla226[[#This Row],[ingreso]]</f>
        <v>0</v>
      </c>
      <c r="K14">
        <f>Tabla226[[#This Row],[importe]]*0.3</f>
        <v>0</v>
      </c>
      <c r="L14">
        <f>Tabla226[[#This Row],[ingreso]]-Tabla226[[#This Row],[Gastos limpieza]]-Tabla226[[#This Row],[%Antonio]]</f>
        <v>0</v>
      </c>
      <c r="P14" s="5"/>
    </row>
    <row r="15" spans="3:18" x14ac:dyDescent="0.3">
      <c r="C15" s="4"/>
      <c r="D15" s="4"/>
      <c r="G15">
        <f>Tabla226[[#This Row],[Fecha salida]]-Tabla226[[#This Row],[Fecha entrada]]</f>
        <v>0</v>
      </c>
      <c r="J15">
        <f>Tabla226[[#This Row],[ingreso]]</f>
        <v>0</v>
      </c>
      <c r="K15">
        <f>Tabla226[[#This Row],[importe]]*0.3</f>
        <v>0</v>
      </c>
      <c r="L15">
        <f>Tabla226[[#This Row],[ingreso]]-Tabla226[[#This Row],[Gastos limpieza]]-Tabla226[[#This Row],[%Antonio]]</f>
        <v>0</v>
      </c>
      <c r="P15" s="5"/>
    </row>
    <row r="16" spans="3:18" x14ac:dyDescent="0.3">
      <c r="C16" s="4"/>
      <c r="D16" s="4"/>
      <c r="G16">
        <f>Tabla226[[#This Row],[Fecha salida]]-Tabla226[[#This Row],[Fecha entrada]]</f>
        <v>0</v>
      </c>
      <c r="J16">
        <f>Tabla226[[#This Row],[ingreso]]</f>
        <v>0</v>
      </c>
      <c r="K16">
        <f>Tabla226[[#This Row],[importe]]*0.3</f>
        <v>0</v>
      </c>
      <c r="L16">
        <f>Tabla226[[#This Row],[ingreso]]-Tabla226[[#This Row],[Gastos limpieza]]-Tabla226[[#This Row],[%Antonio]]</f>
        <v>0</v>
      </c>
    </row>
    <row r="17" spans="6:18" x14ac:dyDescent="0.3">
      <c r="F17">
        <f>SUBTOTAL(109,Tabla226[ingreso])</f>
        <v>1500</v>
      </c>
      <c r="H17">
        <f>SUBTOTAL(109,Tabla226[parking])</f>
        <v>0</v>
      </c>
      <c r="I17">
        <f>SUBTOTAL(109,Tabla226[Gastos limpieza])</f>
        <v>0</v>
      </c>
      <c r="K17">
        <f>SUBTOTAL(109,Tabla226[%Antonio])</f>
        <v>0</v>
      </c>
      <c r="L17" s="1">
        <f>SUM(Tabla226[Beneficio real])</f>
        <v>1500</v>
      </c>
    </row>
    <row r="18" spans="6:18" x14ac:dyDescent="0.3">
      <c r="L18">
        <f>Tabla226[[#Totals],[Beneficio real]]+Tabla226[[#Totals],[parking]]</f>
        <v>1500</v>
      </c>
      <c r="M18" t="s">
        <v>23</v>
      </c>
    </row>
    <row r="21" spans="6:18" x14ac:dyDescent="0.3">
      <c r="Q21" s="7">
        <f>SUM(Q7:Q20)</f>
        <v>0</v>
      </c>
      <c r="R21">
        <f>SUM(R7:R20)</f>
        <v>0</v>
      </c>
    </row>
    <row r="26" spans="6:18" x14ac:dyDescent="0.3">
      <c r="L26" s="8" t="s">
        <v>24</v>
      </c>
      <c r="M26" s="8">
        <f>L18-Tabla358[[#Totals],[IMPORTE]]</f>
        <v>1500</v>
      </c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PLANTILLA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</dc:creator>
  <cp:lastModifiedBy>Alejandro</cp:lastModifiedBy>
  <dcterms:created xsi:type="dcterms:W3CDTF">2020-04-14T15:27:37Z</dcterms:created>
  <dcterms:modified xsi:type="dcterms:W3CDTF">2020-04-14T15:28:04Z</dcterms:modified>
</cp:coreProperties>
</file>