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uanManuel\Desktop\"/>
    </mc:Choice>
  </mc:AlternateContent>
  <bookViews>
    <workbookView xWindow="-105" yWindow="-105" windowWidth="23250" windowHeight="12570" activeTab="1"/>
  </bookViews>
  <sheets>
    <sheet name="BD" sheetId="1" r:id="rId1"/>
    <sheet name="Hoja2" sheetId="2" r:id="rId2"/>
  </sheets>
  <definedNames>
    <definedName name="AlevinesSmolt">BD!$C$9:$K$9</definedName>
    <definedName name="Area">BD!$A$9:$A$17</definedName>
    <definedName name="Criterio">BD!$B$21:$B$22</definedName>
    <definedName name="Hendrix1">BD!$B$10:$K$10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9" i="2" l="1"/>
  <c r="O9" i="2"/>
  <c r="N9" i="2"/>
  <c r="M9" i="2"/>
  <c r="L9" i="2"/>
  <c r="K9" i="2"/>
  <c r="J9" i="2"/>
  <c r="I9" i="2"/>
  <c r="H9" i="2"/>
  <c r="G9" i="2"/>
  <c r="F9" i="2"/>
  <c r="E9" i="2"/>
  <c r="T17" i="2" l="1"/>
</calcChain>
</file>

<file path=xl/sharedStrings.xml><?xml version="1.0" encoding="utf-8"?>
<sst xmlns="http://schemas.openxmlformats.org/spreadsheetml/2006/main" count="98" uniqueCount="84">
  <si>
    <t>Diciembre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</si>
  <si>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</si>
  <si>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</si>
  <si>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</si>
  <si>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</si>
  <si>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</si>
  <si>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</si>
  <si>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</si>
  <si>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</si>
  <si>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</si>
  <si>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Trucha Engorde Hendrix 1</t>
  </si>
  <si>
    <t>Trucha Engorde Hendrix 2</t>
  </si>
  <si>
    <t xml:space="preserve">AQ 01 </t>
  </si>
  <si>
    <t>AQ 02</t>
  </si>
  <si>
    <t>AQ 03</t>
  </si>
  <si>
    <t>AQ 04</t>
  </si>
  <si>
    <t>AQ 05</t>
  </si>
  <si>
    <t>AQ 06</t>
  </si>
  <si>
    <t>Gastos Variables</t>
  </si>
  <si>
    <t>Alimento</t>
  </si>
  <si>
    <t>Ex. Seres Vivos</t>
  </si>
  <si>
    <t>Costo Flete Procesos</t>
  </si>
  <si>
    <t>Costo Farmacos</t>
  </si>
  <si>
    <t>Arriendo Maquinaria</t>
  </si>
  <si>
    <t>Costo de Consumo de Insumos Reproduccion</t>
  </si>
  <si>
    <t>Monitoreo de Riles</t>
  </si>
  <si>
    <t>Analisis Isav</t>
  </si>
  <si>
    <t>Analisis Varios</t>
  </si>
  <si>
    <t>Analisis Reproductores</t>
  </si>
  <si>
    <t>Staff Operarios</t>
  </si>
  <si>
    <t>Horas Extras Operarios</t>
  </si>
  <si>
    <t>Total Gastos Variables</t>
  </si>
  <si>
    <t>Costos Fijos</t>
  </si>
  <si>
    <t>Arriendo Psicultura</t>
  </si>
  <si>
    <t>Energia Psicultura</t>
  </si>
  <si>
    <t>Agua</t>
  </si>
  <si>
    <t>Staff Administracion</t>
  </si>
  <si>
    <t>4-1-02-02-05  Costo Combustible</t>
  </si>
  <si>
    <t>4-1-02-02-06  Costo Gas</t>
  </si>
  <si>
    <t>4-1-02-02-08  Material Aseo</t>
  </si>
  <si>
    <t>4-1-02-02-13  Costo Productos en Proceso</t>
  </si>
  <si>
    <t>4-1-02-02-14  Costo Flete Generador</t>
  </si>
  <si>
    <t>4-1-02-02-15  Costo Flete Materiales</t>
  </si>
  <si>
    <t>4-1-02-02-16  Costo Insumos de Oficina Operaciones</t>
  </si>
  <si>
    <t>4-1-02-02-18  Costo Insumo Material  Mantencion</t>
  </si>
  <si>
    <t>4-1-02-02-20  Costo Ropa de Trabajo</t>
  </si>
  <si>
    <t>4-1-02-04-01  Servicio Mantencion y Reparacion</t>
  </si>
  <si>
    <t>4-1-02-04-03  Costo Servicios Veterinario</t>
  </si>
  <si>
    <t>4-1-02-04-04  Costo Servicio Asesorías Acuicolas</t>
  </si>
  <si>
    <t>4-1-02-04-05  Servicio de Fumigacion e Higiene Ambiental</t>
  </si>
  <si>
    <t>4-2-01-02-03  Otros Gastos en Personal</t>
  </si>
  <si>
    <t>4-1-02-02-04  Costo Alimento</t>
  </si>
  <si>
    <t>4-2-02-01-03  Otros Servicios Profesionales</t>
  </si>
  <si>
    <t>4-2-02-01-07  Servicios Profesionales</t>
  </si>
  <si>
    <t>4-2-03-02-04  Correo y Encomienda</t>
  </si>
  <si>
    <t>4-2-03-03-03  Combustible Vehículos y Otros</t>
  </si>
  <si>
    <t>4-2-04-01-01  Insumos de Oficina</t>
  </si>
  <si>
    <t>4-2-04-01-02  Articulos de Imprenta</t>
  </si>
  <si>
    <t>4-2-04-01-04  Material de Aseo Oficina</t>
  </si>
  <si>
    <t>4-2-04-02-02  Tintas y Cartridge</t>
  </si>
  <si>
    <t>4-2-04-02-03  Otros Insumos Computacionales</t>
  </si>
  <si>
    <t>4-2-05-02-01  Mantencion Vehiculos</t>
  </si>
  <si>
    <t>4-2-07-01-01  Gastos Notariales y Legales</t>
  </si>
  <si>
    <t>4-2-07-03-01  Flete Oficina</t>
  </si>
  <si>
    <t>4-2-07-03-03  Otros Gastos Generales</t>
  </si>
  <si>
    <t>4-2-07-03-05  Viajes y Estadia</t>
  </si>
  <si>
    <t>4-2-07-03-09  Colaciones Varias</t>
  </si>
  <si>
    <t>4-2-07-03-10  Movilizacion y Traslado</t>
  </si>
  <si>
    <t>4-2-07-03-11  Estacionamiento y Peaje Varios</t>
  </si>
  <si>
    <t>4-2-07-03-12  Costo de Insumos de Cafeteria</t>
  </si>
  <si>
    <t>4-2-07-03-13  Gasto Consumo Supermercado</t>
  </si>
  <si>
    <t>Total Costos Fijos</t>
  </si>
  <si>
    <t>Costos Fijos Acumulados</t>
  </si>
  <si>
    <t>Gastos Pendientes por refacturar</t>
  </si>
  <si>
    <t xml:space="preserve">Costos Fijos + Variables+ Gastos pend. </t>
  </si>
  <si>
    <t>Total Acumulado</t>
  </si>
  <si>
    <t>Noviembre</t>
  </si>
  <si>
    <t>Octubre</t>
  </si>
  <si>
    <t>Criterio</t>
  </si>
  <si>
    <t>Porcentaje Aplicado</t>
  </si>
  <si>
    <t>Pieza</t>
  </si>
  <si>
    <t>Metro Cubico</t>
  </si>
  <si>
    <t>Mazro</t>
  </si>
  <si>
    <t>Cuenta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</si>
</sst>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_-&quot;$&quot;* #,##0_-;\-&quot;$&quot;* #,##0_-;_-&quot;$&quot;* &quot;-&quot;_-;_-@_-"/>
    <numFmt numFmtId="167" formatCode="_ &quot;$&quot;* #,##0_ ;_ &quot;$&quot;* \-#,##0_ ;_ &quot;$&quot;* &quot;-&quot;_ ;_ @_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9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4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12">
    <xf numFmtId="0" fontId="0" fillId="0" borderId="0" xfId="0"/>
    <xf numFmtId="9" fontId="0" fillId="0" borderId="0" xfId="2" applyFont="1"/>
    <xf numFmtId="165" fontId="0" fillId="0" borderId="0" xfId="1" applyNumberFormat="1" applyFont="1"/>
    <xf numFmtId="9" fontId="1" fillId="0" borderId="0" xfId="2" applyFont="1"/>
    <xf numFmtId="9" fontId="3" fillId="0" borderId="0" xfId="2" applyFont="1"/>
    <xf numFmtId="0" fontId="2" fillId="0" borderId="0" xfId="0" applyFont="1"/>
    <xf numFmtId="0" fontId="2" fillId="2" borderId="0" xfId="0" applyFont="1" applyFill="1"/>
    <xf numFmtId="9" fontId="0" fillId="0" borderId="0" xfId="0" applyNumberFormat="1"/>
    <xf numFmtId="9" fontId="0" fillId="0" borderId="1" xfId="2" applyNumberFormat="1" applyFont="1" applyBorder="1"/>
    <xf numFmtId="0" fontId="0" fillId="3" borderId="0" xfId="0" applyFill="1"/>
    <xf numFmtId="0" fontId="0" fillId="4" borderId="0" xfId="0" applyFill="1"/>
    <xf numFmtId="9" fontId="0" fillId="3" borderId="1" xfId="2" applyNumberFormat="1" applyFont="1" applyFill="1" applyBorder="1"/>
  </cellXfs>
  <cellStyles count="5">
    <cellStyle name="Millares" xfId="1" builtinId="3"/>
    <cellStyle name="Moneda [0] 2" xfId="3"/>
    <cellStyle name="Moneda [0] 3" xfId="4"/>
    <cellStyle name="Normal" xfId="0" builtinId="0"/>
    <cellStyle name="Porcentaje" xfId="2" builtinId="5"/>
  </cellStyles>
  <dxfs count="2">
    <dxf>
      <fill>
        <patternFill patternType="solid">
          <fgColor indexed="64"/>
          <bgColor rgb="FFFFFF00"/>
        </patternFill>
      </fill>
    </dxf>
    <dxf>
      <fill>
        <patternFill patternType="solid">
          <fgColor indexed="64"/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259080</xdr:colOff>
      <xdr:row>1</xdr:row>
      <xdr:rowOff>0</xdr:rowOff>
    </xdr:from>
    <xdr:to>
      <xdr:col>10</xdr:col>
      <xdr:colOff>381000</xdr:colOff>
      <xdr:row>5</xdr:row>
      <xdr:rowOff>175260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xmlns="" id="{CDA76466-2885-42A1-95EC-A83E15F9C061}"/>
            </a:ext>
          </a:extLst>
        </xdr:cNvPr>
        <xdr:cNvSpPr txBox="1"/>
      </xdr:nvSpPr>
      <xdr:spPr>
        <a:xfrm>
          <a:off x="8244840" y="182880"/>
          <a:ext cx="4351020" cy="9067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L" sz="1100"/>
            <a:t>Si</a:t>
          </a:r>
          <a:r>
            <a:rPr lang="es-CL" sz="1100" baseline="0"/>
            <a:t> seleccino la cuenta 10 que en los meses me arroje el varlo asociado que esta en la hoja  BD, y si cambio de cuenta que estos cambien </a:t>
          </a:r>
        </a:p>
        <a:p>
          <a:endParaRPr lang="es-CL" sz="1100" baseline="0"/>
        </a:p>
        <a:p>
          <a:r>
            <a:rPr lang="es-CL" sz="1100" baseline="0"/>
            <a:t>ej: cuenta 10 ( diciembre: 0%   Enero: 0%  Febrero: 0%  marzo:57%</a:t>
          </a:r>
          <a:endParaRPr lang="es-CL" sz="1100"/>
        </a:p>
      </xdr:txBody>
    </xdr:sp>
    <xdr:clientData/>
  </xdr:twoCellAnchor>
</xdr:wsDr>
</file>

<file path=xl/tables/table1.xml><?xml version="1.0" encoding="utf-8"?>
<table xmlns="http://schemas.openxmlformats.org/spreadsheetml/2006/main" id="1" name="Tabla1" displayName="Tabla1" ref="A1:M18" totalsRowShown="0">
  <autoFilter ref="A1:M18"/>
  <tableColumns count="13">
    <tableColumn id="1" name="Cuenta"/>
    <tableColumn id="2" name="Diciembre"/>
    <tableColumn id="3" name="Enero"/>
    <tableColumn id="4" name="Febrero"/>
    <tableColumn id="5" name="Marzo"/>
    <tableColumn id="6" name="Abril"/>
    <tableColumn id="7" name="Mayo"/>
    <tableColumn id="8" name="Junio"/>
    <tableColumn id="9" name="Julio"/>
    <tableColumn id="10" name="Agosto"/>
    <tableColumn id="11" name="Septiembre"/>
    <tableColumn id="12" name="Octubre" dataDxfId="1"/>
    <tableColumn id="13" name="Noviembre" dataDxfId="0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workbookViewId="0">
      <selection activeCell="G27" sqref="G27"/>
    </sheetView>
  </sheetViews>
  <sheetFormatPr baseColWidth="10" defaultRowHeight="15" x14ac:dyDescent="0.25"/>
  <cols>
    <col min="1" max="1" width="9.28515625" bestFit="1" customWidth="1"/>
    <col min="2" max="2" width="11.7109375" bestFit="1" customWidth="1"/>
    <col min="3" max="4" width="11.28515625" bestFit="1" customWidth="1"/>
    <col min="5" max="10" width="12.85546875" bestFit="1" customWidth="1"/>
    <col min="11" max="11" width="12.140625" customWidth="1"/>
    <col min="12" max="13" width="11.42578125" style="9"/>
  </cols>
  <sheetData>
    <row r="1" spans="1:13" x14ac:dyDescent="0.25">
      <c r="A1" t="s">
        <v>83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s="10" t="s">
        <v>77</v>
      </c>
      <c r="M1" s="10" t="s">
        <v>76</v>
      </c>
    </row>
    <row r="2" spans="1:13" x14ac:dyDescent="0.25">
      <c r="A2">
        <v>1</v>
      </c>
      <c r="B2" s="2">
        <v>833799</v>
      </c>
      <c r="C2" s="2">
        <v>812634</v>
      </c>
      <c r="D2" s="2">
        <v>750642</v>
      </c>
      <c r="E2" s="2">
        <v>1427267</v>
      </c>
      <c r="F2" s="2">
        <v>1428571</v>
      </c>
      <c r="G2" s="2">
        <v>4560189</v>
      </c>
      <c r="H2" s="2">
        <v>5296267</v>
      </c>
      <c r="I2" s="2">
        <v>1948621</v>
      </c>
      <c r="J2" s="2">
        <v>2415801</v>
      </c>
      <c r="K2" s="2">
        <v>3297795</v>
      </c>
    </row>
    <row r="3" spans="1:13" x14ac:dyDescent="0.25">
      <c r="A3">
        <v>2</v>
      </c>
      <c r="B3" s="2"/>
      <c r="C3" s="2"/>
      <c r="D3" s="2"/>
      <c r="E3" s="2">
        <v>1235</v>
      </c>
      <c r="F3" s="2">
        <v>23956</v>
      </c>
      <c r="G3" s="2">
        <v>3173750</v>
      </c>
      <c r="H3" s="2">
        <v>3986601</v>
      </c>
      <c r="I3" s="2">
        <v>440411</v>
      </c>
      <c r="J3" s="2">
        <v>182226</v>
      </c>
      <c r="K3" s="2">
        <v>370</v>
      </c>
    </row>
    <row r="4" spans="1:13" x14ac:dyDescent="0.25">
      <c r="A4">
        <v>3</v>
      </c>
      <c r="C4" s="1"/>
      <c r="D4" s="1"/>
      <c r="E4" s="1">
        <v>1</v>
      </c>
      <c r="F4" s="1">
        <v>4.8463850392386043E-2</v>
      </c>
      <c r="G4" s="1">
        <v>2.9964552973611659E-4</v>
      </c>
      <c r="H4" s="1">
        <v>1.4147390220390754E-4</v>
      </c>
      <c r="I4" s="1">
        <v>8.5374797632211731E-4</v>
      </c>
      <c r="J4" s="1">
        <v>2.0908103124691315E-3</v>
      </c>
      <c r="K4" s="1">
        <v>1</v>
      </c>
    </row>
    <row r="5" spans="1:13" x14ac:dyDescent="0.25">
      <c r="A5">
        <v>4</v>
      </c>
      <c r="C5" s="1"/>
      <c r="D5" s="1"/>
      <c r="E5" s="1"/>
      <c r="F5" s="1">
        <v>0.95153614960761401</v>
      </c>
      <c r="G5" s="1">
        <v>0.58113178416699485</v>
      </c>
      <c r="H5" s="1">
        <v>0.61154401957958671</v>
      </c>
      <c r="I5" s="1">
        <v>0.99914625202367791</v>
      </c>
      <c r="J5" s="1">
        <v>0</v>
      </c>
      <c r="K5" s="1">
        <v>0</v>
      </c>
    </row>
    <row r="6" spans="1:13" x14ac:dyDescent="0.25">
      <c r="A6">
        <v>5</v>
      </c>
      <c r="C6" s="1"/>
      <c r="D6" s="1"/>
      <c r="E6" s="1"/>
      <c r="F6" s="1">
        <v>0</v>
      </c>
      <c r="G6" s="1">
        <v>0.41856857030326899</v>
      </c>
      <c r="H6" s="1">
        <v>0.38831450651820937</v>
      </c>
      <c r="I6" s="1">
        <v>0</v>
      </c>
      <c r="J6" s="1">
        <v>0.99790918968753084</v>
      </c>
      <c r="K6" s="1">
        <v>0</v>
      </c>
    </row>
    <row r="7" spans="1:13" x14ac:dyDescent="0.25">
      <c r="A7">
        <v>6</v>
      </c>
      <c r="C7" s="1"/>
      <c r="D7" s="1"/>
      <c r="E7" s="1"/>
      <c r="F7" s="1"/>
      <c r="G7" s="1"/>
      <c r="H7" s="1"/>
      <c r="I7" s="1"/>
      <c r="J7" s="1"/>
      <c r="K7" s="1">
        <v>0</v>
      </c>
    </row>
    <row r="8" spans="1:13" x14ac:dyDescent="0.25">
      <c r="A8">
        <v>7</v>
      </c>
      <c r="B8" s="2">
        <v>833799</v>
      </c>
      <c r="C8" s="2">
        <v>812634</v>
      </c>
      <c r="D8" s="2">
        <v>750642</v>
      </c>
      <c r="E8" s="2">
        <v>1426032</v>
      </c>
      <c r="F8" s="2">
        <v>1404615</v>
      </c>
      <c r="G8" s="2">
        <v>1386439</v>
      </c>
      <c r="H8" s="2">
        <v>1309666</v>
      </c>
      <c r="I8" s="2">
        <v>1508210</v>
      </c>
      <c r="J8" s="2">
        <v>2233575</v>
      </c>
      <c r="K8" s="2">
        <v>3297425</v>
      </c>
    </row>
    <row r="9" spans="1:13" x14ac:dyDescent="0.25">
      <c r="A9">
        <v>8</v>
      </c>
      <c r="B9" s="1">
        <v>0</v>
      </c>
      <c r="C9" s="1">
        <v>0</v>
      </c>
      <c r="D9" s="1">
        <v>0.12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  <c r="K9" s="1">
        <v>0</v>
      </c>
      <c r="L9" s="9">
        <v>123</v>
      </c>
      <c r="M9" s="9">
        <v>123</v>
      </c>
    </row>
    <row r="10" spans="1:13" x14ac:dyDescent="0.25">
      <c r="A10">
        <v>9</v>
      </c>
      <c r="B10" s="1">
        <v>1</v>
      </c>
      <c r="C10" s="1">
        <v>1</v>
      </c>
      <c r="D10" s="1">
        <v>1</v>
      </c>
      <c r="E10" s="1">
        <v>0.4332055662145029</v>
      </c>
      <c r="F10" s="1">
        <v>0.43264026085439783</v>
      </c>
      <c r="G10" s="1">
        <v>0.43716167822745899</v>
      </c>
      <c r="H10" s="1">
        <v>0.4380086220456208</v>
      </c>
      <c r="I10" s="1">
        <v>0.35330093289396042</v>
      </c>
      <c r="J10" s="1">
        <v>0.21216301221136519</v>
      </c>
      <c r="K10" s="1">
        <v>7.9046528730752033E-2</v>
      </c>
      <c r="L10" s="9">
        <v>124</v>
      </c>
      <c r="M10" s="9">
        <v>124</v>
      </c>
    </row>
    <row r="11" spans="1:13" x14ac:dyDescent="0.25">
      <c r="A11">
        <v>10</v>
      </c>
      <c r="B11" s="1">
        <v>0</v>
      </c>
      <c r="C11" s="1">
        <v>0</v>
      </c>
      <c r="D11" s="1">
        <v>0</v>
      </c>
      <c r="E11" s="1">
        <v>0.5667944337854971</v>
      </c>
      <c r="F11" s="1">
        <v>0.56735973914560223</v>
      </c>
      <c r="G11" s="1">
        <v>0.56283832177254101</v>
      </c>
      <c r="H11" s="1">
        <v>0.56199137795437926</v>
      </c>
      <c r="I11" s="1">
        <v>0.28555373588558625</v>
      </c>
      <c r="J11" s="1">
        <v>0.14973126042331239</v>
      </c>
      <c r="K11" s="1">
        <v>0.10153832156910317</v>
      </c>
      <c r="L11" s="9">
        <v>125</v>
      </c>
      <c r="M11" s="9">
        <v>125</v>
      </c>
    </row>
    <row r="12" spans="1:13" x14ac:dyDescent="0.25">
      <c r="A12">
        <v>11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0.14791574117662659</v>
      </c>
      <c r="J12" s="1">
        <v>8.4899768308653173E-2</v>
      </c>
      <c r="K12" s="1">
        <v>7.5041888746521901E-2</v>
      </c>
      <c r="L12" s="9">
        <v>126</v>
      </c>
      <c r="M12" s="9">
        <v>126</v>
      </c>
    </row>
    <row r="13" spans="1:13" x14ac:dyDescent="0.25">
      <c r="A13">
        <v>12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0.2132295900438268</v>
      </c>
      <c r="J13" s="1">
        <v>0.12271269153710979</v>
      </c>
      <c r="K13" s="1">
        <v>0.13322638119138419</v>
      </c>
      <c r="L13" s="9">
        <v>127</v>
      </c>
      <c r="M13" s="9">
        <v>127</v>
      </c>
    </row>
    <row r="14" spans="1:13" x14ac:dyDescent="0.25">
      <c r="A14">
        <v>13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0.43049326751955946</v>
      </c>
      <c r="K14" s="1">
        <v>0.36424846660651872</v>
      </c>
      <c r="L14" s="9">
        <v>128</v>
      </c>
      <c r="M14" s="9">
        <v>128</v>
      </c>
    </row>
    <row r="15" spans="1:13" x14ac:dyDescent="0.25">
      <c r="A15">
        <v>14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0.24689841315572</v>
      </c>
      <c r="L15" s="9">
        <v>129</v>
      </c>
      <c r="M15" s="9">
        <v>129</v>
      </c>
    </row>
    <row r="16" spans="1:13" x14ac:dyDescent="0.25">
      <c r="A16">
        <v>15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9">
        <v>130</v>
      </c>
      <c r="M16" s="9">
        <v>130</v>
      </c>
    </row>
    <row r="17" spans="1:13" x14ac:dyDescent="0.25">
      <c r="A17">
        <v>16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9">
        <v>131</v>
      </c>
      <c r="M17" s="9">
        <v>131</v>
      </c>
    </row>
    <row r="18" spans="1:13" x14ac:dyDescent="0.25">
      <c r="B18" s="1"/>
      <c r="C18" s="1"/>
      <c r="D18" s="1"/>
      <c r="E18" s="1"/>
      <c r="F18" s="1"/>
      <c r="G18" s="1"/>
      <c r="H18" s="1"/>
      <c r="I18" s="1"/>
      <c r="J18" s="1"/>
      <c r="K18" s="1"/>
    </row>
    <row r="21" spans="1:13" x14ac:dyDescent="0.25">
      <c r="A21" t="s">
        <v>78</v>
      </c>
      <c r="B21" t="s">
        <v>80</v>
      </c>
    </row>
    <row r="22" spans="1:13" x14ac:dyDescent="0.25">
      <c r="B22" t="s">
        <v>81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AJ75"/>
  <sheetViews>
    <sheetView tabSelected="1" topLeftCell="E1" workbookViewId="0">
      <selection activeCell="N16" sqref="N16"/>
    </sheetView>
  </sheetViews>
  <sheetFormatPr baseColWidth="10" defaultRowHeight="15" x14ac:dyDescent="0.25"/>
  <cols>
    <col min="3" max="3" width="48.28515625" bestFit="1" customWidth="1"/>
    <col min="4" max="4" width="23" customWidth="1"/>
    <col min="5" max="5" width="22" bestFit="1" customWidth="1"/>
    <col min="6" max="18" width="12.28515625" customWidth="1"/>
    <col min="20" max="20" width="22" bestFit="1" customWidth="1"/>
  </cols>
  <sheetData>
    <row r="2" spans="3:36" x14ac:dyDescent="0.25">
      <c r="C2" t="s">
        <v>83</v>
      </c>
      <c r="E2">
        <v>10</v>
      </c>
    </row>
    <row r="3" spans="3:36" x14ac:dyDescent="0.25">
      <c r="C3" t="s">
        <v>78</v>
      </c>
      <c r="E3" t="s">
        <v>80</v>
      </c>
    </row>
    <row r="6" spans="3:36" x14ac:dyDescent="0.25">
      <c r="E6" s="4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3:36" x14ac:dyDescent="0.25">
      <c r="T7" t="s">
        <v>10</v>
      </c>
      <c r="W7" t="s">
        <v>11</v>
      </c>
      <c r="Z7" t="s">
        <v>12</v>
      </c>
      <c r="AB7" t="s">
        <v>13</v>
      </c>
      <c r="AD7" t="s">
        <v>14</v>
      </c>
      <c r="AF7" t="s">
        <v>15</v>
      </c>
      <c r="AH7" t="s">
        <v>16</v>
      </c>
      <c r="AJ7" t="s">
        <v>17</v>
      </c>
    </row>
    <row r="8" spans="3:36" x14ac:dyDescent="0.25">
      <c r="E8" t="s">
        <v>0</v>
      </c>
      <c r="F8" t="s">
        <v>1</v>
      </c>
      <c r="G8" t="s">
        <v>2</v>
      </c>
      <c r="H8" t="s">
        <v>82</v>
      </c>
      <c r="I8" t="s">
        <v>4</v>
      </c>
      <c r="J8" t="s">
        <v>5</v>
      </c>
      <c r="K8" t="s">
        <v>6</v>
      </c>
      <c r="L8" t="s">
        <v>7</v>
      </c>
      <c r="M8" t="s">
        <v>8</v>
      </c>
      <c r="N8" t="s">
        <v>9</v>
      </c>
      <c r="O8" t="s">
        <v>77</v>
      </c>
      <c r="P8" t="s">
        <v>76</v>
      </c>
    </row>
    <row r="9" spans="3:36" x14ac:dyDescent="0.25">
      <c r="C9" t="s">
        <v>79</v>
      </c>
      <c r="E9" s="8">
        <f>VLOOKUP($E$2,Tabla1[],2,0)</f>
        <v>0</v>
      </c>
      <c r="F9" s="8">
        <f>VLOOKUP($E$2,Tabla1[],3,0)</f>
        <v>0</v>
      </c>
      <c r="G9" s="8">
        <f>VLOOKUP($E$2,Tabla1[],4,0)</f>
        <v>0</v>
      </c>
      <c r="H9" s="8">
        <f>VLOOKUP($E$2,Tabla1[],5,0)</f>
        <v>0.5667944337854971</v>
      </c>
      <c r="I9" s="8">
        <f>VLOOKUP($E$2,Tabla1[],6,0)</f>
        <v>0.56735973914560223</v>
      </c>
      <c r="J9" s="8">
        <f>VLOOKUP($E$2,Tabla1[],7,0)</f>
        <v>0.56283832177254101</v>
      </c>
      <c r="K9" s="8">
        <f>VLOOKUP($E$2,Tabla1[],8,0)</f>
        <v>0.56199137795437926</v>
      </c>
      <c r="L9" s="8">
        <f>VLOOKUP($E$2,Tabla1[],9,0)</f>
        <v>0.28555373588558625</v>
      </c>
      <c r="M9" s="8">
        <f>VLOOKUP($E$2,Tabla1[],10,0)</f>
        <v>0.14973126042331239</v>
      </c>
      <c r="N9" s="8">
        <f>VLOOKUP($E$2,Tabla1[],11,0)</f>
        <v>0.10153832156910317</v>
      </c>
      <c r="O9" s="11">
        <f>VLOOKUP($E$2,Tabla1[],12,0)</f>
        <v>125</v>
      </c>
      <c r="P9" s="11">
        <f>VLOOKUP($E$2,Tabla1[],13,0)</f>
        <v>125</v>
      </c>
    </row>
    <row r="10" spans="3:36" x14ac:dyDescent="0.25">
      <c r="C10" s="5" t="s">
        <v>18</v>
      </c>
      <c r="D10" s="5"/>
      <c r="E10" s="2"/>
    </row>
    <row r="11" spans="3:36" x14ac:dyDescent="0.25">
      <c r="C11" s="5"/>
      <c r="D11" s="5"/>
    </row>
    <row r="12" spans="3:36" x14ac:dyDescent="0.25">
      <c r="C12" t="s">
        <v>19</v>
      </c>
      <c r="D12" s="7"/>
    </row>
    <row r="13" spans="3:36" x14ac:dyDescent="0.25">
      <c r="C13" t="s">
        <v>20</v>
      </c>
      <c r="D13" s="7"/>
    </row>
    <row r="14" spans="3:36" x14ac:dyDescent="0.25">
      <c r="C14" t="s">
        <v>21</v>
      </c>
      <c r="D14" s="7"/>
    </row>
    <row r="15" spans="3:36" x14ac:dyDescent="0.25">
      <c r="C15" t="s">
        <v>22</v>
      </c>
      <c r="D15" s="7"/>
    </row>
    <row r="16" spans="3:36" x14ac:dyDescent="0.25">
      <c r="C16" t="s">
        <v>23</v>
      </c>
      <c r="D16" s="7"/>
    </row>
    <row r="17" spans="3:20" x14ac:dyDescent="0.25">
      <c r="C17" t="s">
        <v>24</v>
      </c>
      <c r="D17" s="7"/>
      <c r="T17">
        <f>VALUE(E13)</f>
        <v>0</v>
      </c>
    </row>
    <row r="18" spans="3:20" x14ac:dyDescent="0.25">
      <c r="C18" t="s">
        <v>25</v>
      </c>
      <c r="D18" s="7"/>
    </row>
    <row r="19" spans="3:20" x14ac:dyDescent="0.25">
      <c r="C19" t="s">
        <v>26</v>
      </c>
      <c r="D19" s="7"/>
    </row>
    <row r="20" spans="3:20" x14ac:dyDescent="0.25">
      <c r="C20" t="s">
        <v>27</v>
      </c>
      <c r="D20" s="7"/>
    </row>
    <row r="21" spans="3:20" x14ac:dyDescent="0.25">
      <c r="C21" t="s">
        <v>28</v>
      </c>
      <c r="D21" s="7"/>
    </row>
    <row r="22" spans="3:20" x14ac:dyDescent="0.25">
      <c r="C22" t="s">
        <v>29</v>
      </c>
      <c r="D22" s="7"/>
    </row>
    <row r="23" spans="3:20" x14ac:dyDescent="0.25">
      <c r="C23" t="s">
        <v>30</v>
      </c>
      <c r="D23" s="7"/>
    </row>
    <row r="24" spans="3:20" x14ac:dyDescent="0.25">
      <c r="C24" s="6" t="s">
        <v>31</v>
      </c>
      <c r="D24" s="6"/>
    </row>
    <row r="25" spans="3:20" x14ac:dyDescent="0.25">
      <c r="C25" s="6"/>
      <c r="D25" s="6"/>
    </row>
    <row r="26" spans="3:20" x14ac:dyDescent="0.25">
      <c r="C26" s="6"/>
      <c r="D26" s="6"/>
    </row>
    <row r="28" spans="3:20" x14ac:dyDescent="0.25">
      <c r="C28" s="5" t="s">
        <v>32</v>
      </c>
      <c r="D28" s="5"/>
    </row>
    <row r="29" spans="3:20" x14ac:dyDescent="0.25">
      <c r="C29" s="5"/>
      <c r="D29" s="5"/>
    </row>
    <row r="30" spans="3:20" x14ac:dyDescent="0.25">
      <c r="C30" t="s">
        <v>33</v>
      </c>
    </row>
    <row r="31" spans="3:20" x14ac:dyDescent="0.25">
      <c r="C31" t="s">
        <v>34</v>
      </c>
    </row>
    <row r="32" spans="3:20" x14ac:dyDescent="0.25">
      <c r="C32" t="s">
        <v>35</v>
      </c>
    </row>
    <row r="33" spans="3:3" x14ac:dyDescent="0.25">
      <c r="C33" t="s">
        <v>36</v>
      </c>
    </row>
    <row r="34" spans="3:3" x14ac:dyDescent="0.25">
      <c r="C34" t="s">
        <v>37</v>
      </c>
    </row>
    <row r="35" spans="3:3" x14ac:dyDescent="0.25">
      <c r="C35" t="s">
        <v>38</v>
      </c>
    </row>
    <row r="36" spans="3:3" x14ac:dyDescent="0.25">
      <c r="C36" t="s">
        <v>39</v>
      </c>
    </row>
    <row r="37" spans="3:3" x14ac:dyDescent="0.25">
      <c r="C37" t="s">
        <v>40</v>
      </c>
    </row>
    <row r="38" spans="3:3" x14ac:dyDescent="0.25">
      <c r="C38" t="s">
        <v>41</v>
      </c>
    </row>
    <row r="39" spans="3:3" x14ac:dyDescent="0.25">
      <c r="C39" t="s">
        <v>42</v>
      </c>
    </row>
    <row r="40" spans="3:3" x14ac:dyDescent="0.25">
      <c r="C40" t="s">
        <v>43</v>
      </c>
    </row>
    <row r="41" spans="3:3" x14ac:dyDescent="0.25">
      <c r="C41" t="s">
        <v>44</v>
      </c>
    </row>
    <row r="42" spans="3:3" x14ac:dyDescent="0.25">
      <c r="C42" t="s">
        <v>45</v>
      </c>
    </row>
    <row r="43" spans="3:3" x14ac:dyDescent="0.25">
      <c r="C43" t="s">
        <v>46</v>
      </c>
    </row>
    <row r="44" spans="3:3" x14ac:dyDescent="0.25">
      <c r="C44" t="s">
        <v>47</v>
      </c>
    </row>
    <row r="45" spans="3:3" x14ac:dyDescent="0.25">
      <c r="C45" t="s">
        <v>48</v>
      </c>
    </row>
    <row r="46" spans="3:3" x14ac:dyDescent="0.25">
      <c r="C46" t="s">
        <v>49</v>
      </c>
    </row>
    <row r="47" spans="3:3" x14ac:dyDescent="0.25">
      <c r="C47" t="s">
        <v>50</v>
      </c>
    </row>
    <row r="48" spans="3:3" x14ac:dyDescent="0.25">
      <c r="C48" t="s">
        <v>51</v>
      </c>
    </row>
    <row r="49" spans="3:3" x14ac:dyDescent="0.25">
      <c r="C49" t="s">
        <v>52</v>
      </c>
    </row>
    <row r="50" spans="3:3" x14ac:dyDescent="0.25">
      <c r="C50" t="s">
        <v>53</v>
      </c>
    </row>
    <row r="51" spans="3:3" x14ac:dyDescent="0.25">
      <c r="C51" t="s">
        <v>54</v>
      </c>
    </row>
    <row r="52" spans="3:3" x14ac:dyDescent="0.25">
      <c r="C52" t="s">
        <v>55</v>
      </c>
    </row>
    <row r="53" spans="3:3" x14ac:dyDescent="0.25">
      <c r="C53" t="s">
        <v>56</v>
      </c>
    </row>
    <row r="54" spans="3:3" x14ac:dyDescent="0.25">
      <c r="C54" t="s">
        <v>57</v>
      </c>
    </row>
    <row r="55" spans="3:3" x14ac:dyDescent="0.25">
      <c r="C55" t="s">
        <v>58</v>
      </c>
    </row>
    <row r="56" spans="3:3" x14ac:dyDescent="0.25">
      <c r="C56" t="s">
        <v>59</v>
      </c>
    </row>
    <row r="57" spans="3:3" x14ac:dyDescent="0.25">
      <c r="C57" t="s">
        <v>60</v>
      </c>
    </row>
    <row r="58" spans="3:3" x14ac:dyDescent="0.25">
      <c r="C58" t="s">
        <v>61</v>
      </c>
    </row>
    <row r="59" spans="3:3" x14ac:dyDescent="0.25">
      <c r="C59" t="s">
        <v>62</v>
      </c>
    </row>
    <row r="60" spans="3:3" x14ac:dyDescent="0.25">
      <c r="C60" t="s">
        <v>63</v>
      </c>
    </row>
    <row r="61" spans="3:3" x14ac:dyDescent="0.25">
      <c r="C61" t="s">
        <v>64</v>
      </c>
    </row>
    <row r="62" spans="3:3" x14ac:dyDescent="0.25">
      <c r="C62" t="s">
        <v>65</v>
      </c>
    </row>
    <row r="63" spans="3:3" x14ac:dyDescent="0.25">
      <c r="C63" t="s">
        <v>66</v>
      </c>
    </row>
    <row r="64" spans="3:3" x14ac:dyDescent="0.25">
      <c r="C64" t="s">
        <v>67</v>
      </c>
    </row>
    <row r="65" spans="3:4" x14ac:dyDescent="0.25">
      <c r="C65" t="s">
        <v>68</v>
      </c>
    </row>
    <row r="66" spans="3:4" x14ac:dyDescent="0.25">
      <c r="C66" t="s">
        <v>69</v>
      </c>
    </row>
    <row r="67" spans="3:4" x14ac:dyDescent="0.25">
      <c r="C67" t="s">
        <v>70</v>
      </c>
    </row>
    <row r="68" spans="3:4" x14ac:dyDescent="0.25">
      <c r="C68" s="6" t="s">
        <v>71</v>
      </c>
      <c r="D68" s="6"/>
    </row>
    <row r="69" spans="3:4" x14ac:dyDescent="0.25">
      <c r="C69" s="6" t="s">
        <v>72</v>
      </c>
      <c r="D69" s="6"/>
    </row>
    <row r="70" spans="3:4" x14ac:dyDescent="0.25">
      <c r="C70" s="6" t="s">
        <v>73</v>
      </c>
      <c r="D70" s="6"/>
    </row>
    <row r="71" spans="3:4" x14ac:dyDescent="0.25">
      <c r="C71" s="6"/>
      <c r="D71" s="6"/>
    </row>
    <row r="72" spans="3:4" x14ac:dyDescent="0.25">
      <c r="C72" s="6"/>
      <c r="D72" s="6"/>
    </row>
    <row r="73" spans="3:4" x14ac:dyDescent="0.25">
      <c r="C73" s="6" t="s">
        <v>74</v>
      </c>
      <c r="D73" s="6"/>
    </row>
    <row r="74" spans="3:4" x14ac:dyDescent="0.25">
      <c r="C74" s="6"/>
      <c r="D74" s="6"/>
    </row>
    <row r="75" spans="3:4" x14ac:dyDescent="0.25">
      <c r="C75" s="6" t="s">
        <v>75</v>
      </c>
      <c r="D75" s="6"/>
    </row>
  </sheetData>
  <dataConsolidate/>
  <phoneticPr fontId="5" type="noConversion"/>
  <dataValidations count="2">
    <dataValidation type="list" allowBlank="1" showInputMessage="1" showErrorMessage="1" sqref="E2">
      <formula1>Area</formula1>
    </dataValidation>
    <dataValidation type="list" allowBlank="1" showInputMessage="1" showErrorMessage="1" sqref="E3">
      <formula1>Criterio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BD</vt:lpstr>
      <vt:lpstr>Hoja2</vt:lpstr>
      <vt:lpstr>AlevinesSmolt</vt:lpstr>
      <vt:lpstr>Area</vt:lpstr>
      <vt:lpstr>Criterio</vt:lpstr>
      <vt:lpstr>Hendrix1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 Diaz</dc:creator>
  <cp:lastModifiedBy>Juan Manuel Franco León</cp:lastModifiedBy>
  <dcterms:created xsi:type="dcterms:W3CDTF">2020-11-06T19:40:06Z</dcterms:created>
  <dcterms:modified xsi:type="dcterms:W3CDTF">2020-11-09T21:27:07Z</dcterms:modified>
</cp:coreProperties>
</file>