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rsonal" sheetId="1" r:id="rId4"/>
    <sheet state="hidden" name="Consultas" sheetId="2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6">
      <text>
        <t xml:space="preserve">GENERAR CODIGO EN BASE A LAS CONDICIONES MENCIONADAS ABAJO</t>
      </text>
    </comment>
  </commentList>
</comments>
</file>

<file path=xl/sharedStrings.xml><?xml version="1.0" encoding="utf-8"?>
<sst xmlns="http://schemas.openxmlformats.org/spreadsheetml/2006/main" count="126" uniqueCount="63">
  <si>
    <t>CODIGO</t>
  </si>
  <si>
    <t>APELLIDOS</t>
  </si>
  <si>
    <t>NOMBRE</t>
  </si>
  <si>
    <t>F_INGRESO</t>
  </si>
  <si>
    <t>CONDICION</t>
  </si>
  <si>
    <t>BASICO</t>
  </si>
  <si>
    <t>SEXO</t>
  </si>
  <si>
    <t>N° HIJOS</t>
  </si>
  <si>
    <t xml:space="preserve">QUINTANA RODRIGUEZ </t>
  </si>
  <si>
    <t>PABLO</t>
  </si>
  <si>
    <t>CONTRATADO</t>
  </si>
  <si>
    <t>M</t>
  </si>
  <si>
    <t xml:space="preserve">ESPINOZA SAAVEDRA </t>
  </si>
  <si>
    <t>WILLY</t>
  </si>
  <si>
    <t>GOMEZ YAÑEZ</t>
  </si>
  <si>
    <t>CARMEN</t>
  </si>
  <si>
    <t>EVENTUAL</t>
  </si>
  <si>
    <t>F</t>
  </si>
  <si>
    <t>MACHADO ROMERO</t>
  </si>
  <si>
    <t>JORGE</t>
  </si>
  <si>
    <t>MIRANDA PEREZ</t>
  </si>
  <si>
    <t>BENJAMIN</t>
  </si>
  <si>
    <t>GARCIA LAZO</t>
  </si>
  <si>
    <t>ROSSANA</t>
  </si>
  <si>
    <t>ESTABLE</t>
  </si>
  <si>
    <t>TAVARA SOTO</t>
  </si>
  <si>
    <t>DIANA</t>
  </si>
  <si>
    <t>QUISPE PEREZ</t>
  </si>
  <si>
    <t>DANIEL</t>
  </si>
  <si>
    <t>MARCOS VALVERDE</t>
  </si>
  <si>
    <t>FRANK</t>
  </si>
  <si>
    <t>SANTANDER CRUZ</t>
  </si>
  <si>
    <t>MILAGROS</t>
  </si>
  <si>
    <t>ALVA AVILA</t>
  </si>
  <si>
    <t>LUIS</t>
  </si>
  <si>
    <t>ALVARADO BACA</t>
  </si>
  <si>
    <t>ANA</t>
  </si>
  <si>
    <t>ALVAREZ VILLAR</t>
  </si>
  <si>
    <t>MIGUEL</t>
  </si>
  <si>
    <t>ALZAMORA ALEGRE</t>
  </si>
  <si>
    <t>JUAN</t>
  </si>
  <si>
    <t>BARRANTES RAMOS</t>
  </si>
  <si>
    <t>CARLOS</t>
  </si>
  <si>
    <t>BURNEO PASTOR</t>
  </si>
  <si>
    <t>INES</t>
  </si>
  <si>
    <t>CANDELA FLORES</t>
  </si>
  <si>
    <t>RAUL</t>
  </si>
  <si>
    <t>BICO95-EX</t>
  </si>
  <si>
    <t>Cantidad</t>
  </si>
  <si>
    <t>EMPLEADO</t>
  </si>
  <si>
    <t>HAB.BASICO</t>
  </si>
  <si>
    <t>FECHA_ING</t>
  </si>
  <si>
    <t>Con Hijos</t>
  </si>
  <si>
    <t>HIJOS</t>
  </si>
  <si>
    <t>Sin Hijos</t>
  </si>
  <si>
    <t>A.FAMILIAR</t>
  </si>
  <si>
    <t>NETO</t>
  </si>
  <si>
    <t>Hombres</t>
  </si>
  <si>
    <t>Mujeres</t>
  </si>
  <si>
    <t>Total</t>
  </si>
  <si>
    <t>EWCOaa-EX</t>
  </si>
  <si>
    <t>PATERNO</t>
  </si>
  <si>
    <t>MATERNO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</si>
</sst>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 [$S/.-280A]\ * #,##0.0_ ;_ [$S/.-280A]\ * \-#,##0.0_ ;_ [$S/.-280A]\ * &quot;-&quot;??_ ;_ @_ "/>
    <numFmt numFmtId="165" formatCode="General_)"/>
  </numFmts>
  <fonts count="5">
    <font>
      <sz val="10.0"/>
      <color rgb="FF000000"/>
      <name val="Arial"/>
    </font>
    <font>
      <sz val="10.0"/>
      <name val="Arial"/>
    </font>
    <font>
      <b/>
      <sz val="10.0"/>
      <name val="Arial"/>
    </font>
    <font>
      <b/>
      <sz val="10.0"/>
      <color rgb="FF333300"/>
      <name val="Arial"/>
    </font>
    <font/>
  </fonts>
  <fills count="7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  <fill>
      <patternFill patternType="solid">
        <fgColor rgb="FFFFFF99"/>
        <bgColor rgb="FFFFFF99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/>
    </xf>
    <xf borderId="1" fillId="3" fontId="1" numFmtId="0" xfId="0" applyBorder="1" applyFill="1" applyFont="1"/>
    <xf borderId="1" fillId="0" fontId="1" numFmtId="0" xfId="0" applyBorder="1" applyFont="1"/>
    <xf borderId="1" fillId="0" fontId="1" numFmtId="14" xfId="0" applyBorder="1" applyFont="1" applyNumberFormat="1"/>
    <xf borderId="1" fillId="0" fontId="1" numFmtId="0" xfId="0" applyAlignment="1" applyBorder="1" applyFont="1">
      <alignment horizontal="center"/>
    </xf>
    <xf borderId="1" fillId="0" fontId="1" numFmtId="164" xfId="0" applyBorder="1" applyFont="1" applyNumberFormat="1"/>
    <xf borderId="1" fillId="0" fontId="1" numFmtId="165" xfId="0" applyAlignment="1" applyBorder="1" applyFont="1" applyNumberFormat="1">
      <alignment horizontal="left"/>
    </xf>
    <xf borderId="0" fillId="0" fontId="1" numFmtId="14" xfId="0" applyFont="1" applyNumberFormat="1"/>
    <xf borderId="0" fillId="0" fontId="1" numFmtId="0" xfId="0" applyAlignment="1" applyFont="1">
      <alignment horizontal="center"/>
    </xf>
    <xf borderId="2" fillId="2" fontId="3" numFmtId="0" xfId="0" applyAlignment="1" applyBorder="1" applyFont="1">
      <alignment horizontal="center"/>
    </xf>
    <xf borderId="3" fillId="0" fontId="4" numFmtId="0" xfId="0" applyBorder="1" applyFont="1"/>
    <xf borderId="2" fillId="4" fontId="2" numFmtId="0" xfId="0" applyAlignment="1" applyBorder="1" applyFill="1" applyFont="1">
      <alignment horizontal="center"/>
    </xf>
    <xf borderId="0" fillId="0" fontId="2" numFmtId="0" xfId="0" applyFont="1"/>
    <xf borderId="4" fillId="0" fontId="3" numFmtId="0" xfId="0" applyBorder="1" applyFont="1"/>
    <xf borderId="5" fillId="3" fontId="1" numFmtId="0" xfId="0" applyBorder="1" applyFont="1"/>
    <xf borderId="1" fillId="5" fontId="2" numFmtId="0" xfId="0" applyBorder="1" applyFill="1" applyFont="1"/>
    <xf borderId="1" fillId="3" fontId="2" numFmtId="0" xfId="0" applyBorder="1" applyFont="1"/>
    <xf borderId="6" fillId="3" fontId="1" numFmtId="0" xfId="0" applyBorder="1" applyFont="1"/>
    <xf borderId="1" fillId="3" fontId="1" numFmtId="14" xfId="0" applyBorder="1" applyFont="1" applyNumberFormat="1"/>
    <xf borderId="7" fillId="3" fontId="1" numFmtId="0" xfId="0" applyBorder="1" applyFont="1"/>
    <xf borderId="1" fillId="5" fontId="2" numFmtId="0" xfId="0" applyAlignment="1" applyBorder="1" applyFont="1">
      <alignment horizontal="center"/>
    </xf>
    <xf borderId="8" fillId="0" fontId="2" numFmtId="0" xfId="0" applyBorder="1" applyFont="1"/>
    <xf borderId="9" fillId="3" fontId="1" numFmtId="0" xfId="0" applyBorder="1" applyFont="1"/>
    <xf borderId="10" fillId="0" fontId="2" numFmtId="0" xfId="0" applyBorder="1" applyFont="1"/>
    <xf borderId="11" fillId="3" fontId="1" numFmtId="165" xfId="0" applyBorder="1" applyFont="1" applyNumberFormat="1"/>
    <xf borderId="11" fillId="3" fontId="1" numFmtId="164" xfId="0" applyBorder="1" applyFont="1" applyNumberFormat="1"/>
    <xf borderId="11" fillId="3" fontId="1" numFmtId="0" xfId="0" applyBorder="1" applyFont="1"/>
    <xf borderId="12" fillId="0" fontId="2" numFmtId="0" xfId="0" applyBorder="1" applyFont="1"/>
    <xf borderId="13" fillId="3" fontId="1" numFmtId="164" xfId="0" applyBorder="1" applyFont="1" applyNumberFormat="1"/>
    <xf borderId="14" fillId="2" fontId="3" numFmtId="0" xfId="0" applyAlignment="1" applyBorder="1" applyFont="1">
      <alignment horizontal="center"/>
    </xf>
    <xf borderId="15" fillId="4" fontId="2" numFmtId="0" xfId="0" applyBorder="1" applyFont="1"/>
    <xf borderId="16" fillId="3" fontId="1" numFmtId="0" xfId="0" applyAlignment="1" applyBorder="1" applyFont="1">
      <alignment horizontal="center"/>
    </xf>
    <xf borderId="17" fillId="0" fontId="4" numFmtId="0" xfId="0" applyBorder="1" applyFont="1"/>
    <xf borderId="18" fillId="6" fontId="1" numFmtId="0" xfId="0" applyBorder="1" applyFill="1" applyFont="1"/>
    <xf borderId="13" fillId="3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161925</xdr:colOff>
      <xdr:row>22</xdr:row>
      <xdr:rowOff>47625</xdr:rowOff>
    </xdr:from>
    <xdr:ext cx="4886325" cy="1028700"/>
    <xdr:sp macro="" textlink="">
      <xdr:nvSpPr>
        <xdr:cNvPr id="2052" name="AutoShape 4">
          <a:extLst>
            <a:ext uri="{FF2B5EF4-FFF2-40B4-BE49-F238E27FC236}"/>
          </a:extLst>
        </xdr:cNvPr>
        <xdr:cNvSpPr>
          <a:spLocks noChangeArrowheads="1"/>
        </xdr:cNvSpPr>
      </xdr:nvSpPr>
      <xdr:spPr bwMode="auto">
        <a:xfrm>
          <a:off x="161925" y="3133724"/>
          <a:ext cx="7105650" cy="1028701"/>
        </a:xfrm>
        <a:prstGeom prst="roundRect">
          <a:avLst>
            <a:gd fmla="val 16667" name="adj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rotWithShape="0" algn="ctr" dir="2700000" dist="35921">
            <a:srgbClr val="808080"/>
          </a:outerShdw>
        </a:effectLst>
      </xdr:spPr>
      <xdr:txBody>
        <a:bodyPr anchor="t" bIns="0" lIns="90000" rIns="90000" upright="1" wrap="square" tIns="0" vertOverflow="clip"/>
        <a:lstStyle/>
        <a:p>
          <a:pPr lvl="0" rtl="0" algn="l">
            <a:defRPr sz="1000"/>
          </a:pPr>
          <a:r>
            <a:rPr b="0" i="0" lang="es-ES" sz="1050" u="sng" strike="noStrike">
              <a:solidFill>
                <a:srgbClr val="0070C0"/>
              </a:solidFill>
              <a:latin typeface="+mn-lt"/>
              <a:cs typeface="Arial"/>
            </a:rPr>
            <a:t>Realizar:</a:t>
          </a:r>
          <a:endParaRPr b="0" i="0" lang="es-ES" sz="1050" strike="noStrike">
            <a:solidFill>
              <a:srgbClr val="0070C0"/>
            </a:solidFill>
            <a:latin typeface="+mn-lt"/>
            <a:cs typeface="Arial"/>
          </a:endParaRPr>
        </a:p>
        <a:p>
          <a:pPr lvl="0" rtl="0" algn="l">
            <a:defRPr sz="1000"/>
          </a:pP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1) Generar el codigo: primer caracter del Apellido Paterno + </a:t>
          </a:r>
          <a:r>
            <a:rPr b="0" i="0" lang="es-ES" sz="1050">
              <a:solidFill>
                <a:srgbClr val="0070C0"/>
              </a:solidFill>
              <a:latin typeface="+mn-lt"/>
              <a:ea typeface="+mn-ea"/>
              <a:cs typeface="+mn-cs"/>
            </a:rPr>
            <a:t>Primer caracter del </a:t>
          </a: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del Nombre + dos</a:t>
          </a: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 primeros caracteres de la Condicion </a:t>
          </a: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+ ultimos dos digito de la Fecha</a:t>
          </a: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 de Ingreso  + </a:t>
          </a: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 "-0" + EX </a:t>
          </a:r>
        </a:p>
        <a:p>
          <a:pPr lvl="0" rtl="0" algn="l">
            <a:defRPr sz="1000"/>
          </a:pP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Ejemplo el codigo para el primer empleado deberá ser: QPCO99-EX</a:t>
          </a:r>
        </a:p>
        <a:p>
          <a:pPr lvl="0" rtl="0" algn="l">
            <a:defRPr sz="1000"/>
          </a:pPr>
          <a:r>
            <a:rPr b="0" i="0" lang="es-ES" sz="1050" strike="noStrike">
              <a:solidFill>
                <a:srgbClr val="0070C0"/>
              </a:solidFill>
              <a:latin typeface="+mn-lt"/>
              <a:cs typeface="Arial"/>
            </a:rPr>
            <a:t>2) El Haber Basico se obtendra según la tabla Basicos, teniendo en cuenta la Condicion del trabajador.</a:t>
          </a:r>
        </a:p>
      </xdr:txBody>
    </xdr:sp>
    <xdr:clientData fLocksWithSheet="0"/>
  </xdr:oneCellAnchor>
  <xdr:oneCellAnchor>
    <xdr:from>
      <xdr:col>4</xdr:col>
      <xdr:colOff>209550</xdr:colOff>
      <xdr:row>31</xdr:row>
      <xdr:rowOff>9525</xdr:rowOff>
    </xdr:from>
    <xdr:ext cx="2771775" cy="1828800"/>
    <xdr:sp macro="" textlink="">
      <xdr:nvSpPr>
        <xdr:cNvPr id="2068" name="AutoShape 20">
          <a:extLst>
            <a:ext uri="{FF2B5EF4-FFF2-40B4-BE49-F238E27FC236}"/>
          </a:extLst>
        </xdr:cNvPr>
        <xdr:cNvSpPr>
          <a:spLocks noChangeArrowheads="1"/>
        </xdr:cNvSpPr>
      </xdr:nvSpPr>
      <xdr:spPr bwMode="auto">
        <a:xfrm>
          <a:off x="3324224" y="4733924"/>
          <a:ext cx="3438525" cy="1857375"/>
        </a:xfrm>
        <a:prstGeom prst="roundRect">
          <a:avLst>
            <a:gd fmla="val 16667" name="adj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rotWithShape="0" algn="ctr" dir="2700000" dist="35921">
            <a:srgbClr val="808080"/>
          </a:outerShdw>
        </a:effectLst>
      </xdr:spPr>
      <xdr:txBody>
        <a:bodyPr anchor="t" bIns="0" lIns="27432" rIns="0" upright="1" wrap="square" tIns="22860" vertOverflow="clip"/>
        <a:lstStyle/>
        <a:p>
          <a:pPr lvl="0" rtl="0" algn="l">
            <a:defRPr sz="1000"/>
          </a:pPr>
          <a:r>
            <a:rPr b="0" i="0" lang="es-ES" sz="1000" u="sng" strike="noStrike">
              <a:solidFill>
                <a:srgbClr val="000080"/>
              </a:solidFill>
              <a:latin typeface="Arial"/>
              <a:cs typeface="Arial"/>
            </a:rPr>
            <a:t>Realizar:</a:t>
          </a:r>
          <a:endParaRPr b="0" i="0" lang="es-ES" sz="1000" strike="noStrike">
            <a:solidFill>
              <a:srgbClr val="000080"/>
            </a:solidFill>
            <a:latin typeface="Arial"/>
            <a:cs typeface="Arial"/>
          </a:endParaRP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3) Debe ingresar el codigo y de manera automatica deberá aparecer la infrmación correspondiente al ampleado. (La celda donde se ingresa el codigo deberá ser una lista)</a:t>
          </a: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4) La Asignación Familiar (A.FAMILIAR) será el 10% del Haber Basico, solo para aquellos trabajadores que tienen hijos.</a:t>
          </a: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5) El Sueldo Neto (NETO) es la suma del Haber Basico + la Asignación Familiar</a:t>
          </a:r>
        </a:p>
      </xdr:txBody>
    </xdr:sp>
    <xdr:clientData fLocksWithSheet="0"/>
  </xdr:oneCellAnchor>
  <xdr:oneCellAnchor>
    <xdr:from>
      <xdr:col>4</xdr:col>
      <xdr:colOff>352425</xdr:colOff>
      <xdr:row>46</xdr:row>
      <xdr:rowOff>104775</xdr:rowOff>
    </xdr:from>
    <xdr:ext cx="2600325" cy="1038225"/>
    <xdr:sp macro="" textlink="">
      <xdr:nvSpPr>
        <xdr:cNvPr id="2069" name="AutoShape 21">
          <a:extLst>
            <a:ext uri="{FF2B5EF4-FFF2-40B4-BE49-F238E27FC236}"/>
          </a:extLst>
        </xdr:cNvPr>
        <xdr:cNvSpPr>
          <a:spLocks noChangeArrowheads="1"/>
        </xdr:cNvSpPr>
      </xdr:nvSpPr>
      <xdr:spPr bwMode="auto">
        <a:xfrm>
          <a:off x="3457575" y="7305674"/>
          <a:ext cx="3267075" cy="1057275"/>
        </a:xfrm>
        <a:prstGeom prst="roundRect">
          <a:avLst>
            <a:gd fmla="val 16667" name="adj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  <a:effectLst>
          <a:outerShdw rotWithShape="0" algn="ctr" dir="2700000" dist="35921">
            <a:srgbClr val="808080"/>
          </a:outerShdw>
        </a:effectLst>
      </xdr:spPr>
      <xdr:txBody>
        <a:bodyPr anchor="t" bIns="0" lIns="90000" rIns="90000" upright="1" wrap="square" tIns="0" vertOverflow="clip"/>
        <a:lstStyle/>
        <a:p>
          <a:pPr lvl="0" rtl="0" algn="l">
            <a:defRPr sz="1000"/>
          </a:pPr>
          <a:r>
            <a:rPr b="1" i="0" lang="es-ES" sz="1000" u="sng" strike="noStrike">
              <a:solidFill>
                <a:srgbClr val="993300"/>
              </a:solidFill>
              <a:latin typeface="Arial"/>
              <a:cs typeface="Arial"/>
            </a:rPr>
            <a:t>Opcional-1 :</a:t>
          </a: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  <a:p>
          <a:pPr lvl="0" rtl="0" algn="l">
            <a:defRPr sz="1000"/>
          </a:pPr>
          <a:r>
            <a:rPr b="1" i="0" lang="es-ES" sz="1000" strike="noStrike">
              <a:solidFill>
                <a:srgbClr val="993300"/>
              </a:solidFill>
              <a:latin typeface="Arial"/>
              <a:cs typeface="Arial"/>
            </a:rPr>
            <a:t>Según el codigo ingresado mostrar desgloado el campo empleado con su respectivo Apellido paterno, apellido Materno y Nombre; ademas del resto de información.</a:t>
          </a:r>
        </a:p>
        <a:p>
          <a:pPr lvl="0" rtl="0" algn="l">
            <a:defRPr sz="1000"/>
          </a:pP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  <a:p>
          <a:pPr lvl="0" rtl="0" algn="l">
            <a:defRPr sz="1000"/>
          </a:pP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104775</xdr:colOff>
      <xdr:row>1</xdr:row>
      <xdr:rowOff>152400</xdr:rowOff>
    </xdr:from>
    <xdr:ext cx="3067050" cy="1638300"/>
    <xdr:sp macro="" textlink="">
      <xdr:nvSpPr>
        <xdr:cNvPr id="3073" name="AutoShape 1">
          <a:extLst>
            <a:ext uri="{FF2B5EF4-FFF2-40B4-BE49-F238E27FC236}"/>
          </a:extLst>
        </xdr:cNvPr>
        <xdr:cNvSpPr>
          <a:spLocks noChangeArrowheads="1"/>
        </xdr:cNvSpPr>
      </xdr:nvSpPr>
      <xdr:spPr bwMode="auto">
        <a:xfrm>
          <a:off x="2990850" y="323850"/>
          <a:ext cx="3638550" cy="1781175"/>
        </a:xfrm>
        <a:prstGeom prst="roundRect">
          <a:avLst>
            <a:gd fmla="val 16667" name="adj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  <a:effectLst>
          <a:outerShdw rotWithShape="0" algn="ctr" dir="2700000" dist="35921">
            <a:srgbClr val="808080"/>
          </a:outerShdw>
        </a:effectLst>
      </xdr:spPr>
      <xdr:txBody>
        <a:bodyPr anchor="t" bIns="0" lIns="27432" rIns="0" upright="1" wrap="square" tIns="22860" vertOverflow="clip"/>
        <a:lstStyle/>
        <a:p>
          <a:pPr lvl="0" rtl="0" algn="l">
            <a:defRPr sz="1000"/>
          </a:pPr>
          <a:r>
            <a:rPr b="0" i="0" lang="es-ES" sz="1000" u="sng" strike="noStrike">
              <a:solidFill>
                <a:srgbClr val="000080"/>
              </a:solidFill>
              <a:latin typeface="Arial"/>
              <a:cs typeface="Arial"/>
            </a:rPr>
            <a:t>Opcional Consulta:</a:t>
          </a:r>
          <a:endParaRPr b="0" i="0" lang="es-ES" sz="1000" strike="noStrike">
            <a:solidFill>
              <a:srgbClr val="000080"/>
            </a:solidFill>
            <a:latin typeface="Arial"/>
            <a:cs typeface="Arial"/>
          </a:endParaRP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3) Debe ingresar el codigo y de manera automatica deberá aparecer la infrmación correspondiente al ampleado. (La celda donde se ingresa el codigo deberá ser una lista)</a:t>
          </a: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4) La Asignación Familiar (A.FAMILIAR) será el 10% del Haber Basico, solo para aquellos trabajadores que tienen hijos.</a:t>
          </a:r>
        </a:p>
        <a:p>
          <a:pPr lvl="0" rtl="0" algn="l">
            <a:defRPr sz="1000"/>
          </a:pPr>
          <a:r>
            <a:rPr b="0" i="0" lang="es-ES" sz="1000" strike="noStrike">
              <a:solidFill>
                <a:srgbClr val="000080"/>
              </a:solidFill>
              <a:latin typeface="Arial"/>
              <a:cs typeface="Arial"/>
            </a:rPr>
            <a:t>5) El Sueldo Neto (NETO) es la suma del Haber Basico + la Asignación Familiar</a:t>
          </a:r>
        </a:p>
      </xdr:txBody>
    </xdr:sp>
    <xdr:clientData fLocksWithSheet="0"/>
  </xdr:oneCellAnchor>
  <xdr:oneCellAnchor>
    <xdr:from>
      <xdr:col>4</xdr:col>
      <xdr:colOff>104775</xdr:colOff>
      <xdr:row>16</xdr:row>
      <xdr:rowOff>66675</xdr:rowOff>
    </xdr:from>
    <xdr:ext cx="2305050" cy="1114425"/>
    <xdr:sp macro="" textlink="">
      <xdr:nvSpPr>
        <xdr:cNvPr id="3075" name="AutoShape 3">
          <a:extLst>
            <a:ext uri="{FF2B5EF4-FFF2-40B4-BE49-F238E27FC236}"/>
          </a:extLst>
        </xdr:cNvPr>
        <xdr:cNvSpPr>
          <a:spLocks noChangeArrowheads="1"/>
        </xdr:cNvSpPr>
      </xdr:nvSpPr>
      <xdr:spPr bwMode="auto">
        <a:xfrm>
          <a:off x="2990850" y="3048000"/>
          <a:ext cx="2733675" cy="1133475"/>
        </a:xfrm>
        <a:prstGeom prst="roundRect">
          <a:avLst>
            <a:gd fmla="val 16667" name="adj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  <a:effectLst>
          <a:outerShdw rotWithShape="0" algn="ctr" dir="2700000" dist="35921">
            <a:srgbClr val="808080"/>
          </a:outerShdw>
        </a:effectLst>
      </xdr:spPr>
      <xdr:txBody>
        <a:bodyPr anchor="t" bIns="0" lIns="90000" rIns="90000" upright="1" wrap="square" tIns="0" vertOverflow="clip"/>
        <a:lstStyle/>
        <a:p>
          <a:pPr lvl="0" rtl="0" algn="l">
            <a:defRPr sz="1000"/>
          </a:pPr>
          <a:r>
            <a:rPr b="1" i="0" lang="es-ES" sz="1000" u="sng" strike="noStrike">
              <a:solidFill>
                <a:srgbClr val="993300"/>
              </a:solidFill>
              <a:latin typeface="Arial"/>
              <a:cs typeface="Arial"/>
            </a:rPr>
            <a:t>Opcional-Consulta2 :</a:t>
          </a: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  <a:p>
          <a:pPr lvl="0" rtl="0" algn="l">
            <a:defRPr sz="1000"/>
          </a:pPr>
          <a:r>
            <a:rPr b="1" i="0" lang="es-ES" sz="1000" strike="noStrike">
              <a:solidFill>
                <a:srgbClr val="993300"/>
              </a:solidFill>
              <a:latin typeface="Arial"/>
              <a:cs typeface="Arial"/>
            </a:rPr>
            <a:t>Según el codigo ingresado mostrar desglosado el campo empleado con su respectivo Apellido paterno, apellido Materno y Nombre; ademas del resto de información.</a:t>
          </a:r>
        </a:p>
        <a:p>
          <a:pPr lvl="0" rtl="0" algn="l">
            <a:defRPr sz="1000"/>
          </a:pP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  <a:p>
          <a:pPr lvl="0" rtl="0" algn="l">
            <a:defRPr sz="1000"/>
          </a:pPr>
          <a:endParaRPr b="1" i="0" lang="es-ES" sz="1000" strike="noStrike">
            <a:solidFill>
              <a:srgbClr val="993300"/>
            </a:solidFill>
            <a:latin typeface="Arial"/>
            <a:cs typeface="Arial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Tema d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cap="flat" cmpd="sng" w="9525" algn="ctr">
          <a:solidFill>
            <a:schemeClr val="phClr">
              <a:shade val="95000"/>
              <a:satMod val="105000"/>
            </a:schemeClr>
          </a:solidFill>
          <a:prstDash val="solid"/>
        </a:ln>
        <a:ln cap="flat" cmpd="sng" w="25400" algn="ctr">
          <a:solidFill>
            <a:schemeClr val="phClr"/>
          </a:solidFill>
          <a:prstDash val="solid"/>
        </a:ln>
        <a:ln cap="flat" cmpd="sng" w="38100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rotWithShape="0" dir="5400000" dist="20000">
              <a:srgbClr val="000000">
                <a:alpha val="38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b="0" l="0" r="0" t="0"/>
          <a:pathLst/>
        </a:custGeom>
        <a:solidFill>
          <a:srgbClr val="FFFFFF"/>
        </a:solidFill>
        <a:ln cap="flat" cmpd="sng" w="9525" algn="ctr">
          <a:solidFill>
            <a:srgbClr val="000000"/>
          </a:solidFill>
          <a:prstDash val="solid"/>
          <a:round/>
          <a:headEnd len="med" w="med" type="none"/>
          <a:tailEnd len="med" w="med" type="none"/>
        </a:ln>
        <a:effectLst/>
      </a:spPr>
      <a:bodyPr bIns="0" lIns="18288" rIns="0" upright="1" wrap="square" tIns="0" vertOverflow="clip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b="0" l="0" r="0" t="0"/>
          <a:pathLst/>
        </a:custGeom>
        <a:solidFill>
          <a:srgbClr val="FFFFFF"/>
        </a:solidFill>
        <a:ln cap="flat" cmpd="sng" w="9525" algn="ctr">
          <a:solidFill>
            <a:srgbClr val="000000"/>
          </a:solidFill>
          <a:prstDash val="solid"/>
          <a:round/>
          <a:headEnd len="med" w="med" type="none"/>
          <a:tailEnd len="med" w="med" type="none"/>
        </a:ln>
        <a:effectLst/>
      </a:spPr>
      <a:bodyPr bIns="0" lIns="18288" rIns="0" upright="1" wrap="square" tIns="0" vertOverflow="clip"/>
      <a:lstStyle/>
    </a:lnDef>
  </a:objectDefaults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6.83" defaultRowHeight="15.0"/>
  <cols>
    <col customWidth="1" min="1" max="1" width="4.33"/>
    <col customWidth="1" min="2" max="2" width="14.83"/>
    <col customWidth="1" min="3" max="3" width="22.17"/>
    <col customWidth="1" min="4" max="4" width="18.33"/>
    <col customWidth="1" min="5" max="5" width="13.17"/>
    <col customWidth="1" min="6" max="6" width="18.33"/>
    <col customWidth="1" min="7" max="7" width="12.83"/>
    <col customWidth="1" min="8" max="8" width="14.17"/>
    <col customWidth="1" min="9" max="9" width="12.33"/>
    <col customWidth="1" min="10" max="10" width="14.33"/>
    <col customWidth="1" min="11" max="11" width="11.5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ht="12.75" customHeight="1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1"/>
      <c r="K5" s="1"/>
    </row>
    <row r="6" ht="12.75" customHeight="1">
      <c r="A6" s="1"/>
      <c r="B6" s="3" t="str">
        <f t="shared" ref="B6:B22" si="1">CONCATENATE(LEFT(C6,1)&amp;LEFT(D6,1)&amp;LEFT(F6,2)&amp;TEXT(E6,"aa")&amp;"-"&amp;"EX")</f>
        <v>QPCOaa-EX</v>
      </c>
      <c r="C6" s="4" t="s">
        <v>8</v>
      </c>
      <c r="D6" s="4" t="s">
        <v>9</v>
      </c>
      <c r="E6" s="5">
        <v>36445.0</v>
      </c>
      <c r="F6" s="6" t="s">
        <v>10</v>
      </c>
      <c r="G6" s="7" t="str">
        <f t="shared" ref="G6:G22" si="2">VLOOKUP(F6,$H$25:$I$28,2,0)</f>
        <v> S/.  2,000.0 </v>
      </c>
      <c r="H6" s="6" t="s">
        <v>11</v>
      </c>
      <c r="I6" s="6">
        <v>2.0</v>
      </c>
      <c r="J6" s="1"/>
      <c r="K6" s="1"/>
    </row>
    <row r="7" ht="12.75" customHeight="1">
      <c r="A7" s="1"/>
      <c r="B7" s="3" t="str">
        <f t="shared" si="1"/>
        <v>EWCOaa-EX</v>
      </c>
      <c r="C7" s="4" t="s">
        <v>12</v>
      </c>
      <c r="D7" s="4" t="s">
        <v>13</v>
      </c>
      <c r="E7" s="5">
        <v>34458.0</v>
      </c>
      <c r="F7" s="6" t="s">
        <v>10</v>
      </c>
      <c r="G7" s="7" t="str">
        <f t="shared" si="2"/>
        <v> S/.  2,000.0 </v>
      </c>
      <c r="H7" s="6" t="s">
        <v>11</v>
      </c>
      <c r="I7" s="6"/>
      <c r="J7" s="1"/>
      <c r="K7" s="1"/>
    </row>
    <row r="8" ht="12.75" customHeight="1">
      <c r="A8" s="1"/>
      <c r="B8" s="3" t="str">
        <f t="shared" si="1"/>
        <v>GCEVaa-EX</v>
      </c>
      <c r="C8" s="4" t="s">
        <v>14</v>
      </c>
      <c r="D8" s="4" t="s">
        <v>15</v>
      </c>
      <c r="E8" s="5">
        <v>33889.0</v>
      </c>
      <c r="F8" s="6" t="s">
        <v>16</v>
      </c>
      <c r="G8" s="7" t="str">
        <f t="shared" si="2"/>
        <v> S/.  1,500.0 </v>
      </c>
      <c r="H8" s="6" t="s">
        <v>17</v>
      </c>
      <c r="I8" s="6">
        <v>1.0</v>
      </c>
      <c r="J8" s="1"/>
      <c r="K8" s="1"/>
    </row>
    <row r="9" ht="12.75" customHeight="1">
      <c r="A9" s="1"/>
      <c r="B9" s="3" t="str">
        <f t="shared" si="1"/>
        <v>MJCOaa-EX</v>
      </c>
      <c r="C9" s="4" t="s">
        <v>18</v>
      </c>
      <c r="D9" s="4" t="s">
        <v>19</v>
      </c>
      <c r="E9" s="5">
        <v>34490.0</v>
      </c>
      <c r="F9" s="6" t="s">
        <v>10</v>
      </c>
      <c r="G9" s="7" t="str">
        <f t="shared" si="2"/>
        <v> S/.  2,000.0 </v>
      </c>
      <c r="H9" s="6" t="s">
        <v>11</v>
      </c>
      <c r="I9" s="6">
        <v>3.0</v>
      </c>
      <c r="J9" s="1"/>
      <c r="K9" s="1"/>
    </row>
    <row r="10" ht="12.75" customHeight="1">
      <c r="A10" s="1"/>
      <c r="B10" s="3" t="str">
        <f t="shared" si="1"/>
        <v>MBCOaa-EX</v>
      </c>
      <c r="C10" s="4" t="s">
        <v>20</v>
      </c>
      <c r="D10" s="4" t="s">
        <v>21</v>
      </c>
      <c r="E10" s="5">
        <v>35044.0</v>
      </c>
      <c r="F10" s="6" t="s">
        <v>10</v>
      </c>
      <c r="G10" s="7" t="str">
        <f t="shared" si="2"/>
        <v> S/.  2,000.0 </v>
      </c>
      <c r="H10" s="6" t="s">
        <v>11</v>
      </c>
      <c r="I10" s="6"/>
      <c r="J10" s="1"/>
      <c r="K10" s="1"/>
    </row>
    <row r="11" ht="12.75" customHeight="1">
      <c r="A11" s="1"/>
      <c r="B11" s="3" t="str">
        <f t="shared" si="1"/>
        <v>GRESaa-EX</v>
      </c>
      <c r="C11" s="4" t="s">
        <v>22</v>
      </c>
      <c r="D11" s="4" t="s">
        <v>23</v>
      </c>
      <c r="E11" s="5">
        <v>35717.0</v>
      </c>
      <c r="F11" s="6" t="s">
        <v>24</v>
      </c>
      <c r="G11" s="7" t="str">
        <f t="shared" si="2"/>
        <v> S/.  3,000.0 </v>
      </c>
      <c r="H11" s="6" t="s">
        <v>17</v>
      </c>
      <c r="I11" s="6">
        <v>1.0</v>
      </c>
      <c r="J11" s="1"/>
      <c r="K11" s="1"/>
    </row>
    <row r="12" ht="12.75" customHeight="1">
      <c r="A12" s="1"/>
      <c r="B12" s="3" t="str">
        <f t="shared" si="1"/>
        <v>TDESaa-EX</v>
      </c>
      <c r="C12" s="4" t="s">
        <v>25</v>
      </c>
      <c r="D12" s="4" t="s">
        <v>26</v>
      </c>
      <c r="E12" s="5">
        <v>35016.0</v>
      </c>
      <c r="F12" s="6" t="s">
        <v>24</v>
      </c>
      <c r="G12" s="7" t="str">
        <f t="shared" si="2"/>
        <v> S/.  3,000.0 </v>
      </c>
      <c r="H12" s="6" t="s">
        <v>17</v>
      </c>
      <c r="I12" s="6"/>
      <c r="J12" s="1"/>
      <c r="K12" s="1"/>
    </row>
    <row r="13" ht="12.75" customHeight="1">
      <c r="A13" s="1"/>
      <c r="B13" s="3" t="str">
        <f t="shared" si="1"/>
        <v>QDCOaa-EX</v>
      </c>
      <c r="C13" s="4" t="s">
        <v>27</v>
      </c>
      <c r="D13" s="4" t="s">
        <v>28</v>
      </c>
      <c r="E13" s="5">
        <v>34900.0</v>
      </c>
      <c r="F13" s="6" t="s">
        <v>10</v>
      </c>
      <c r="G13" s="7" t="str">
        <f t="shared" si="2"/>
        <v> S/.  2,000.0 </v>
      </c>
      <c r="H13" s="6" t="s">
        <v>11</v>
      </c>
      <c r="I13" s="6">
        <v>2.0</v>
      </c>
      <c r="J13" s="1"/>
      <c r="K13" s="1"/>
    </row>
    <row r="14" ht="12.75" customHeight="1">
      <c r="A14" s="1"/>
      <c r="B14" s="3" t="str">
        <f t="shared" si="1"/>
        <v>MFEVaa-EX</v>
      </c>
      <c r="C14" s="4" t="s">
        <v>29</v>
      </c>
      <c r="D14" s="4" t="s">
        <v>30</v>
      </c>
      <c r="E14" s="5">
        <v>34501.0</v>
      </c>
      <c r="F14" s="6" t="s">
        <v>16</v>
      </c>
      <c r="G14" s="7" t="str">
        <f t="shared" si="2"/>
        <v> S/.  1,500.0 </v>
      </c>
      <c r="H14" s="6" t="s">
        <v>11</v>
      </c>
      <c r="I14" s="6">
        <v>2.0</v>
      </c>
      <c r="J14" s="1"/>
      <c r="K14" s="1"/>
    </row>
    <row r="15" ht="12.75" customHeight="1">
      <c r="A15" s="1"/>
      <c r="B15" s="3" t="str">
        <f t="shared" si="1"/>
        <v>SMCOaa-EX</v>
      </c>
      <c r="C15" s="4" t="s">
        <v>31</v>
      </c>
      <c r="D15" s="4" t="s">
        <v>32</v>
      </c>
      <c r="E15" s="5">
        <v>36300.0</v>
      </c>
      <c r="F15" s="6" t="s">
        <v>10</v>
      </c>
      <c r="G15" s="7" t="str">
        <f t="shared" si="2"/>
        <v> S/.  2,000.0 </v>
      </c>
      <c r="H15" s="6" t="s">
        <v>17</v>
      </c>
      <c r="I15" s="6"/>
      <c r="J15" s="1"/>
      <c r="K15" s="1"/>
    </row>
    <row r="16" ht="12.75" customHeight="1">
      <c r="A16" s="1"/>
      <c r="B16" s="3" t="str">
        <f t="shared" si="1"/>
        <v>ALCOaa-EX</v>
      </c>
      <c r="C16" s="8" t="s">
        <v>33</v>
      </c>
      <c r="D16" s="8" t="s">
        <v>34</v>
      </c>
      <c r="E16" s="5">
        <v>36445.0</v>
      </c>
      <c r="F16" s="6" t="s">
        <v>10</v>
      </c>
      <c r="G16" s="7" t="str">
        <f t="shared" si="2"/>
        <v> S/.  2,000.0 </v>
      </c>
      <c r="H16" s="6" t="s">
        <v>11</v>
      </c>
      <c r="I16" s="6"/>
      <c r="J16" s="1"/>
      <c r="K16" s="1"/>
    </row>
    <row r="17" ht="12.75" customHeight="1">
      <c r="A17" s="1"/>
      <c r="B17" s="3" t="str">
        <f t="shared" si="1"/>
        <v>AAEVaa-EX</v>
      </c>
      <c r="C17" s="8" t="s">
        <v>35</v>
      </c>
      <c r="D17" s="8" t="s">
        <v>36</v>
      </c>
      <c r="E17" s="5">
        <v>34458.0</v>
      </c>
      <c r="F17" s="6" t="s">
        <v>16</v>
      </c>
      <c r="G17" s="7" t="str">
        <f t="shared" si="2"/>
        <v> S/.  1,500.0 </v>
      </c>
      <c r="H17" s="6" t="s">
        <v>17</v>
      </c>
      <c r="I17" s="6">
        <v>1.0</v>
      </c>
      <c r="J17" s="1"/>
      <c r="K17" s="1"/>
    </row>
    <row r="18" ht="12.75" customHeight="1">
      <c r="A18" s="1"/>
      <c r="B18" s="3" t="str">
        <f t="shared" si="1"/>
        <v>AMCOaa-EX</v>
      </c>
      <c r="C18" s="8" t="s">
        <v>37</v>
      </c>
      <c r="D18" s="8" t="s">
        <v>38</v>
      </c>
      <c r="E18" s="5">
        <v>33889.0</v>
      </c>
      <c r="F18" s="6" t="s">
        <v>10</v>
      </c>
      <c r="G18" s="7" t="str">
        <f t="shared" si="2"/>
        <v> S/.  2,000.0 </v>
      </c>
      <c r="H18" s="6" t="s">
        <v>11</v>
      </c>
      <c r="I18" s="6"/>
      <c r="J18" s="1"/>
      <c r="K18" s="1"/>
    </row>
    <row r="19" ht="12.75" customHeight="1">
      <c r="A19" s="1"/>
      <c r="B19" s="3" t="str">
        <f t="shared" si="1"/>
        <v>AJCOaa-EX</v>
      </c>
      <c r="C19" s="8" t="s">
        <v>39</v>
      </c>
      <c r="D19" s="8" t="s">
        <v>40</v>
      </c>
      <c r="E19" s="5">
        <v>34490.0</v>
      </c>
      <c r="F19" s="6" t="s">
        <v>10</v>
      </c>
      <c r="G19" s="7" t="str">
        <f t="shared" si="2"/>
        <v> S/.  2,000.0 </v>
      </c>
      <c r="H19" s="6" t="s">
        <v>11</v>
      </c>
      <c r="I19" s="6">
        <v>2.0</v>
      </c>
      <c r="J19" s="1"/>
      <c r="K19" s="1"/>
    </row>
    <row r="20" ht="12.75" customHeight="1">
      <c r="A20" s="1"/>
      <c r="B20" s="3" t="str">
        <f t="shared" si="1"/>
        <v>BCEVaa-EX</v>
      </c>
      <c r="C20" s="8" t="s">
        <v>41</v>
      </c>
      <c r="D20" s="8" t="s">
        <v>42</v>
      </c>
      <c r="E20" s="5">
        <v>35044.0</v>
      </c>
      <c r="F20" s="6" t="s">
        <v>16</v>
      </c>
      <c r="G20" s="7" t="str">
        <f t="shared" si="2"/>
        <v> S/.  1,500.0 </v>
      </c>
      <c r="H20" s="6" t="s">
        <v>11</v>
      </c>
      <c r="I20" s="6"/>
      <c r="J20" s="1"/>
      <c r="K20" s="1"/>
    </row>
    <row r="21" ht="12.75" customHeight="1">
      <c r="A21" s="1"/>
      <c r="B21" s="3" t="str">
        <f t="shared" si="1"/>
        <v>BICOaa-EX</v>
      </c>
      <c r="C21" s="8" t="s">
        <v>43</v>
      </c>
      <c r="D21" s="8" t="s">
        <v>44</v>
      </c>
      <c r="E21" s="5">
        <v>35016.0</v>
      </c>
      <c r="F21" s="6" t="s">
        <v>10</v>
      </c>
      <c r="G21" s="7" t="str">
        <f t="shared" si="2"/>
        <v> S/.  2,000.0 </v>
      </c>
      <c r="H21" s="6" t="s">
        <v>17</v>
      </c>
      <c r="I21" s="6"/>
      <c r="J21" s="1"/>
      <c r="K21" s="1"/>
    </row>
    <row r="22" ht="12.75" customHeight="1">
      <c r="A22" s="1"/>
      <c r="B22" s="3" t="str">
        <f t="shared" si="1"/>
        <v>CREVaa-EX</v>
      </c>
      <c r="C22" s="8" t="s">
        <v>45</v>
      </c>
      <c r="D22" s="8" t="s">
        <v>46</v>
      </c>
      <c r="E22" s="5">
        <v>34900.0</v>
      </c>
      <c r="F22" s="6" t="s">
        <v>16</v>
      </c>
      <c r="G22" s="7" t="str">
        <f t="shared" si="2"/>
        <v> S/.  1,500.0 </v>
      </c>
      <c r="H22" s="6" t="s">
        <v>11</v>
      </c>
      <c r="I22" s="6">
        <v>3.0</v>
      </c>
      <c r="J22" s="1"/>
      <c r="K22" s="1"/>
    </row>
    <row r="23" ht="12.75" customHeight="1">
      <c r="A23" s="1"/>
      <c r="B23" s="1"/>
      <c r="C23" s="1"/>
      <c r="D23" s="1"/>
      <c r="E23" s="9"/>
      <c r="F23" s="10"/>
      <c r="G23" s="10"/>
      <c r="H23" s="1"/>
      <c r="I23" s="10"/>
      <c r="J23" s="1"/>
      <c r="K23" s="1"/>
    </row>
    <row r="24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ht="12.75" customHeight="1">
      <c r="A25" s="1"/>
      <c r="B25" s="1"/>
      <c r="C25" s="1"/>
      <c r="D25" s="1"/>
      <c r="E25" s="1"/>
      <c r="F25" s="1"/>
      <c r="G25" s="1"/>
      <c r="H25" s="2" t="s">
        <v>4</v>
      </c>
      <c r="I25" s="2" t="s">
        <v>5</v>
      </c>
      <c r="J25" s="1"/>
      <c r="K25" s="1"/>
    </row>
    <row r="26" ht="12.75" customHeight="1">
      <c r="A26" s="1"/>
      <c r="B26" s="1"/>
      <c r="C26" s="1"/>
      <c r="D26" s="1"/>
      <c r="E26" s="1"/>
      <c r="F26" s="1"/>
      <c r="G26" s="1"/>
      <c r="H26" s="6" t="s">
        <v>10</v>
      </c>
      <c r="I26" s="7">
        <v>2000.0</v>
      </c>
      <c r="J26" s="1"/>
      <c r="K26" s="1"/>
    </row>
    <row r="27" ht="12.75" customHeight="1">
      <c r="A27" s="1"/>
      <c r="B27" s="1"/>
      <c r="C27" s="1"/>
      <c r="D27" s="1"/>
      <c r="E27" s="1"/>
      <c r="F27" s="1"/>
      <c r="G27" s="1"/>
      <c r="H27" s="6" t="s">
        <v>16</v>
      </c>
      <c r="I27" s="7">
        <v>1500.0</v>
      </c>
      <c r="J27" s="1"/>
      <c r="K27" s="1"/>
    </row>
    <row r="28" ht="12.75" customHeight="1">
      <c r="A28" s="1"/>
      <c r="B28" s="1"/>
      <c r="C28" s="1"/>
      <c r="D28" s="1"/>
      <c r="E28" s="1"/>
      <c r="F28" s="1"/>
      <c r="G28" s="1"/>
      <c r="H28" s="6" t="s">
        <v>24</v>
      </c>
      <c r="I28" s="7">
        <v>3000.0</v>
      </c>
      <c r="J28" s="1"/>
      <c r="K28" s="1"/>
    </row>
    <row r="29" ht="12.75" customHeight="1">
      <c r="A29" s="1"/>
      <c r="B29" s="1"/>
      <c r="C29" s="1"/>
      <c r="D29" s="1"/>
      <c r="E29" s="1"/>
      <c r="F29" s="1"/>
      <c r="G29" s="1"/>
      <c r="H29" s="10"/>
      <c r="I29" s="1"/>
      <c r="J29" s="1"/>
      <c r="K29" s="1"/>
    </row>
    <row r="30" ht="12.75" customHeight="1">
      <c r="A30" s="1"/>
      <c r="B30" s="1"/>
      <c r="C30" s="1"/>
      <c r="D30" s="1"/>
      <c r="E30" s="1"/>
      <c r="F30" s="1"/>
      <c r="G30" s="1"/>
      <c r="H30" s="10"/>
      <c r="I30" s="1"/>
      <c r="J30" s="1"/>
      <c r="K30" s="1"/>
    </row>
    <row r="31" ht="12.75" customHeight="1">
      <c r="A31" s="1"/>
      <c r="B31" s="11" t="s">
        <v>0</v>
      </c>
      <c r="C31" s="12"/>
      <c r="D31" s="1"/>
      <c r="E31" s="1"/>
      <c r="F31" s="1"/>
      <c r="G31" s="1"/>
      <c r="H31" s="1"/>
      <c r="I31" s="1"/>
      <c r="J31" s="1"/>
      <c r="K31" s="1"/>
    </row>
    <row r="32" ht="12.75" customHeight="1">
      <c r="A32" s="1"/>
      <c r="B32" s="13" t="s">
        <v>47</v>
      </c>
      <c r="C32" s="12"/>
      <c r="D32" s="1"/>
      <c r="E32" s="1"/>
      <c r="F32" s="1"/>
      <c r="G32" s="1"/>
      <c r="H32" s="1"/>
      <c r="I32" s="1"/>
      <c r="J32" s="1"/>
      <c r="K32" s="1"/>
    </row>
    <row r="33" ht="12.75" customHeight="1">
      <c r="A33" s="1"/>
      <c r="B33" s="14"/>
      <c r="C33" s="1"/>
      <c r="D33" s="1"/>
      <c r="E33" s="1"/>
      <c r="F33" s="1"/>
      <c r="G33" s="1"/>
      <c r="H33" s="1"/>
      <c r="I33" s="1"/>
      <c r="J33" s="14"/>
      <c r="K33" s="2" t="s">
        <v>48</v>
      </c>
    </row>
    <row r="34" ht="12.75" customHeight="1">
      <c r="A34" s="1"/>
      <c r="B34" s="15" t="s">
        <v>49</v>
      </c>
      <c r="C34" s="16" t="str">
        <f>VLOOKUP(B32,$B$5:$D$22,3,0)</f>
        <v>#N/A</v>
      </c>
      <c r="D34" s="1"/>
      <c r="E34" s="1"/>
      <c r="F34" s="1"/>
      <c r="G34" s="1"/>
      <c r="H34" s="1"/>
      <c r="I34" s="1"/>
      <c r="J34" s="17" t="s">
        <v>10</v>
      </c>
      <c r="K34" s="18" t="str">
        <f t="shared" ref="K34:K36" si="3">COUNTIF($F$6:$F$22,J34)</f>
        <v>10</v>
      </c>
    </row>
    <row r="35" ht="12.75" customHeight="1">
      <c r="A35" s="1"/>
      <c r="B35" s="15" t="s">
        <v>4</v>
      </c>
      <c r="C35" s="19" t="str">
        <f>VLOOKUP(B32,$B$5:$F$22,5,0)</f>
        <v>#N/A</v>
      </c>
      <c r="D35" s="1"/>
      <c r="E35" s="1"/>
      <c r="F35" s="1"/>
      <c r="G35" s="1"/>
      <c r="H35" s="1"/>
      <c r="I35" s="1"/>
      <c r="J35" s="17" t="s">
        <v>16</v>
      </c>
      <c r="K35" s="18" t="str">
        <f t="shared" si="3"/>
        <v>5</v>
      </c>
    </row>
    <row r="36" ht="12.75" customHeight="1">
      <c r="A36" s="1"/>
      <c r="B36" s="15" t="s">
        <v>50</v>
      </c>
      <c r="C36" s="19" t="str">
        <f>VLOOKUP(B32,$B$5:$G$22,6,0)</f>
        <v>#N/A</v>
      </c>
      <c r="D36" s="1"/>
      <c r="E36" s="1"/>
      <c r="F36" s="1"/>
      <c r="G36" s="1"/>
      <c r="H36" s="1"/>
      <c r="I36" s="1"/>
      <c r="J36" s="17" t="s">
        <v>24</v>
      </c>
      <c r="K36" s="18" t="str">
        <f t="shared" si="3"/>
        <v>2</v>
      </c>
    </row>
    <row r="37" ht="12.75" customHeight="1">
      <c r="A37" s="1"/>
      <c r="B37" s="15" t="s">
        <v>51</v>
      </c>
      <c r="C37" s="20" t="str">
        <f>VLOOKUP(B32,$B$5:$E$22,4,0)</f>
        <v>#N/A</v>
      </c>
      <c r="D37" s="1"/>
      <c r="E37" s="1"/>
      <c r="F37" s="1"/>
      <c r="G37" s="1"/>
      <c r="H37" s="1"/>
      <c r="I37" s="1"/>
      <c r="J37" s="14"/>
      <c r="K37" s="14"/>
    </row>
    <row r="38" ht="12.75" customHeight="1">
      <c r="A38" s="1"/>
      <c r="B38" s="15" t="s">
        <v>6</v>
      </c>
      <c r="C38" s="19" t="str">
        <f>VLOOKUP(B32,$B$5:$H$22,7,0)</f>
        <v>#N/A</v>
      </c>
      <c r="D38" s="1"/>
      <c r="E38" s="1"/>
      <c r="F38" s="1"/>
      <c r="G38" s="1"/>
      <c r="H38" s="1"/>
      <c r="I38" s="1"/>
      <c r="J38" s="17" t="s">
        <v>52</v>
      </c>
      <c r="K38" s="18" t="str">
        <f>SUM(,I6:I22)</f>
        <v>17</v>
      </c>
    </row>
    <row r="39" ht="12.75" customHeight="1">
      <c r="A39" s="1"/>
      <c r="B39" s="15" t="s">
        <v>53</v>
      </c>
      <c r="C39" s="19" t="str">
        <f>VLOOKUP(B32,$B$5:$I$22,8,0)</f>
        <v>#N/A</v>
      </c>
      <c r="D39" s="1"/>
      <c r="E39" s="1"/>
      <c r="F39" s="1"/>
      <c r="G39" s="1"/>
      <c r="H39" s="1"/>
      <c r="I39" s="1"/>
      <c r="J39" s="17" t="s">
        <v>54</v>
      </c>
      <c r="K39" s="18" t="str">
        <f>COUNTBLANK(I6:I22)</f>
        <v>8</v>
      </c>
    </row>
    <row r="40" ht="12.75" customHeight="1">
      <c r="A40" s="1"/>
      <c r="B40" s="15" t="s">
        <v>55</v>
      </c>
      <c r="C40" s="19" t="str">
        <f>IF(C39&gt;0,C36*0.1,IF(C39=0,0))</f>
        <v>#N/A</v>
      </c>
      <c r="D40" s="1"/>
      <c r="E40" s="1"/>
      <c r="F40" s="1"/>
      <c r="G40" s="1"/>
      <c r="H40" s="1"/>
      <c r="I40" s="1"/>
      <c r="J40" s="14"/>
      <c r="K40" s="14"/>
    </row>
    <row r="41" ht="12.75" customHeight="1">
      <c r="A41" s="1"/>
      <c r="B41" s="15" t="s">
        <v>56</v>
      </c>
      <c r="C41" s="21" t="str">
        <f>C36+C40</f>
        <v>#N/A</v>
      </c>
      <c r="D41" s="1"/>
      <c r="E41" s="1"/>
      <c r="F41" s="1"/>
      <c r="G41" s="1"/>
      <c r="H41" s="1"/>
      <c r="I41" s="1"/>
      <c r="J41" s="17" t="s">
        <v>57</v>
      </c>
      <c r="K41" s="18" t="str">
        <f>COUNTIF(H6:H22,"M")</f>
        <v>11</v>
      </c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7" t="s">
        <v>58</v>
      </c>
      <c r="K42" s="18" t="str">
        <f>COUNTIF(H6:H22,"F")</f>
        <v>6</v>
      </c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22" t="s">
        <v>59</v>
      </c>
      <c r="K43" s="18" t="str">
        <f>COUNTA(H6:H22)</f>
        <v>17</v>
      </c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ht="12.75" customHeight="1">
      <c r="A46" s="1"/>
      <c r="B46" s="11" t="s">
        <v>0</v>
      </c>
      <c r="C46" s="12"/>
      <c r="D46" s="1"/>
      <c r="E46" s="1"/>
      <c r="F46" s="1"/>
      <c r="G46" s="1"/>
      <c r="H46" s="1"/>
      <c r="I46" s="1"/>
      <c r="J46" s="1"/>
      <c r="K46" s="1"/>
    </row>
    <row r="47" ht="12.75" customHeight="1">
      <c r="A47" s="1"/>
      <c r="B47" s="13" t="s">
        <v>60</v>
      </c>
      <c r="C47" s="12"/>
      <c r="D47" s="1"/>
      <c r="E47" s="1"/>
      <c r="F47" s="1"/>
      <c r="G47" s="1"/>
      <c r="H47" s="1"/>
      <c r="I47" s="1"/>
      <c r="J47" s="1"/>
      <c r="K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ht="12.75" customHeight="1">
      <c r="A49" s="1"/>
      <c r="B49" s="23" t="s">
        <v>61</v>
      </c>
      <c r="C49" s="24" t="str">
        <f>EXTRAE(BUSCARV(B47,B5:C22,2,FALSO)1;IZQUIERDA(ENCONTRAR(" ",c49)))</f>
        <v>#ERROR!</v>
      </c>
      <c r="D49" s="1" t="str">
        <f>MID(C6,1,FIND(" ",C6))</f>
        <v>QUINTANA </v>
      </c>
      <c r="E49" s="1"/>
      <c r="F49" s="1"/>
      <c r="G49" s="1"/>
      <c r="H49" s="1"/>
      <c r="I49" s="1"/>
      <c r="J49" s="1"/>
      <c r="K49" s="1"/>
    </row>
    <row r="50" ht="12.75" customHeight="1">
      <c r="A50" s="1"/>
      <c r="B50" s="25" t="s">
        <v>62</v>
      </c>
      <c r="C50" s="26" t="str">
        <f>VLOOKUP("*"&amp;B47&amp;"*",B5:C22,2,0)</f>
        <v>ESPINOZA SAAVEDRA </v>
      </c>
      <c r="D50" s="1"/>
      <c r="E50" s="1"/>
      <c r="F50" s="1"/>
      <c r="G50" s="1"/>
      <c r="H50" s="1"/>
      <c r="I50" s="1"/>
      <c r="J50" s="1"/>
      <c r="K50" s="1"/>
    </row>
    <row r="51" ht="12.75" customHeight="1">
      <c r="A51" s="1"/>
      <c r="B51" s="25" t="s">
        <v>2</v>
      </c>
      <c r="C51" s="26" t="str">
        <f>VLOOKUP(B47,$B$5:$D$22,3,0)</f>
        <v>WILLY</v>
      </c>
      <c r="D51" s="1"/>
      <c r="E51" s="1"/>
      <c r="F51" s="1"/>
      <c r="G51" s="1"/>
      <c r="H51" s="1"/>
      <c r="I51" s="1"/>
      <c r="J51" s="1"/>
      <c r="K51" s="1"/>
    </row>
    <row r="52" ht="12.75" customHeight="1">
      <c r="A52" s="1"/>
      <c r="B52" s="25" t="s">
        <v>5</v>
      </c>
      <c r="C52" s="27" t="str">
        <f>VLOOKUP(B47,$B$5:$G$22,6,0)</f>
        <v> S/.  2,000.0 </v>
      </c>
      <c r="D52" s="1"/>
      <c r="E52" s="1"/>
      <c r="F52" s="1"/>
      <c r="G52" s="1"/>
      <c r="H52" s="1"/>
      <c r="I52" s="1"/>
      <c r="J52" s="1"/>
      <c r="K52" s="1"/>
    </row>
    <row r="53" ht="12.75" customHeight="1">
      <c r="A53" s="1"/>
      <c r="B53" s="25" t="s">
        <v>51</v>
      </c>
      <c r="C53" s="20" t="str">
        <f>VLOOKUP(B47,$B$5:$E$22,4,0)</f>
        <v>5/4/1994</v>
      </c>
      <c r="D53" s="1"/>
      <c r="E53" s="1"/>
      <c r="F53" s="1"/>
      <c r="G53" s="1"/>
      <c r="H53" s="1"/>
      <c r="I53" s="1"/>
      <c r="J53" s="1"/>
      <c r="K53" s="1"/>
    </row>
    <row r="54" ht="12.75" customHeight="1">
      <c r="A54" s="1"/>
      <c r="B54" s="25" t="s">
        <v>53</v>
      </c>
      <c r="C54" s="28" t="str">
        <f>VLOOKUP(B47,B5:I22,8,0)</f>
        <v/>
      </c>
      <c r="D54" s="1"/>
      <c r="E54" s="1"/>
      <c r="F54" s="1"/>
      <c r="G54" s="1"/>
      <c r="H54" s="1"/>
      <c r="I54" s="1"/>
      <c r="J54" s="1"/>
      <c r="K54" s="1"/>
    </row>
    <row r="55" ht="12.75" customHeight="1">
      <c r="A55" s="1"/>
      <c r="B55" s="29" t="s">
        <v>56</v>
      </c>
      <c r="C55" s="30" t="str">
        <f>(IF(C54&gt;=1,C52*1.1,IF(C54=0,C52)))</f>
        <v> S/.  2,000.0 </v>
      </c>
      <c r="D55" s="1"/>
      <c r="E55" s="1"/>
      <c r="F55" s="1"/>
      <c r="G55" s="1"/>
      <c r="H55" s="1"/>
      <c r="I55" s="1"/>
      <c r="J55" s="1"/>
      <c r="K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4">
    <mergeCell ref="B31:C31"/>
    <mergeCell ref="B32:C32"/>
    <mergeCell ref="B46:C46"/>
    <mergeCell ref="B47:C47"/>
  </mergeCells>
  <dataValidations>
    <dataValidation type="list" allowBlank="1" showErrorMessage="1" sqref="B32 B47">
      <formula1>$B$6:$B$22</formula1>
    </dataValidation>
  </dataValidations>
  <printOptions/>
  <pageMargins bottom="1.0" footer="0.0" header="0.0" left="0.75" right="0.75" top="1.0"/>
  <pageSetup paperSize="9" scale="87" orientation="landscape"/>
  <headerFooter>
    <oddHeader>&amp;C&amp;F</oddHeader>
    <oddFooter>&amp;C&amp;A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6.83" defaultRowHeight="15.0"/>
  <cols>
    <col customWidth="1" min="1" max="1" width="4.33"/>
    <col customWidth="1" min="2" max="2" width="14.0"/>
    <col customWidth="1" min="3" max="3" width="18.17"/>
    <col customWidth="1" min="4" max="4" width="7.17"/>
    <col customWidth="1" min="5" max="6" width="10.83"/>
  </cols>
  <sheetData>
    <row r="1" ht="12.75" customHeight="1"/>
    <row r="2" ht="12.75" customHeight="1">
      <c r="B2" s="31" t="s">
        <v>0</v>
      </c>
    </row>
    <row r="3" ht="12.75" customHeight="1">
      <c r="B3" s="32"/>
    </row>
    <row r="4" ht="12.75" customHeight="1">
      <c r="B4" s="14"/>
    </row>
    <row r="5" ht="12.75" customHeight="1">
      <c r="B5" s="15" t="s">
        <v>49</v>
      </c>
      <c r="C5" s="33"/>
      <c r="D5" s="34"/>
    </row>
    <row r="6" ht="12.75" customHeight="1">
      <c r="B6" s="15" t="s">
        <v>4</v>
      </c>
      <c r="C6" s="19"/>
    </row>
    <row r="7" ht="12.75" customHeight="1">
      <c r="B7" s="15" t="s">
        <v>50</v>
      </c>
      <c r="C7" s="19"/>
    </row>
    <row r="8" ht="12.75" customHeight="1">
      <c r="B8" s="15" t="s">
        <v>51</v>
      </c>
      <c r="C8" s="19"/>
    </row>
    <row r="9" ht="12.75" customHeight="1">
      <c r="B9" s="15" t="s">
        <v>6</v>
      </c>
      <c r="C9" s="19"/>
    </row>
    <row r="10" ht="12.75" customHeight="1">
      <c r="B10" s="15" t="s">
        <v>53</v>
      </c>
      <c r="C10" s="19"/>
    </row>
    <row r="11" ht="12.75" customHeight="1">
      <c r="B11" s="15" t="s">
        <v>55</v>
      </c>
      <c r="C11" s="19"/>
    </row>
    <row r="12" ht="13.5" customHeight="1">
      <c r="B12" s="15" t="s">
        <v>56</v>
      </c>
      <c r="C12" s="19"/>
    </row>
    <row r="13" ht="12.75" customHeight="1"/>
    <row r="14" ht="12.75" customHeight="1"/>
    <row r="15" ht="12.75" customHeight="1">
      <c r="B15" s="35"/>
      <c r="C15" s="35"/>
      <c r="D15" s="35"/>
    </row>
    <row r="16" ht="12.75" customHeight="1">
      <c r="B16" s="31" t="s">
        <v>0</v>
      </c>
      <c r="C16" s="35"/>
      <c r="D16" s="35"/>
    </row>
    <row r="17" ht="12.75" customHeight="1">
      <c r="B17" s="32"/>
      <c r="C17" s="35"/>
      <c r="D17" s="35"/>
    </row>
    <row r="18" ht="12.75" customHeight="1">
      <c r="B18" s="35"/>
      <c r="C18" s="35"/>
      <c r="D18" s="35"/>
    </row>
    <row r="19" ht="12.75" customHeight="1">
      <c r="B19" s="23" t="s">
        <v>61</v>
      </c>
      <c r="C19" s="24"/>
      <c r="D19" s="35"/>
    </row>
    <row r="20" ht="12.75" customHeight="1">
      <c r="B20" s="25" t="s">
        <v>62</v>
      </c>
      <c r="C20" s="28"/>
      <c r="D20" s="35"/>
    </row>
    <row r="21" ht="12.75" customHeight="1">
      <c r="B21" s="25" t="s">
        <v>2</v>
      </c>
      <c r="C21" s="28"/>
      <c r="D21" s="35"/>
    </row>
    <row r="22" ht="12.75" customHeight="1">
      <c r="B22" s="25" t="s">
        <v>5</v>
      </c>
      <c r="C22" s="28"/>
      <c r="D22" s="35"/>
    </row>
    <row r="23" ht="12.75" customHeight="1">
      <c r="B23" s="25" t="s">
        <v>51</v>
      </c>
      <c r="C23" s="28"/>
      <c r="D23" s="35"/>
    </row>
    <row r="24" ht="12.75" customHeight="1">
      <c r="B24" s="25" t="s">
        <v>53</v>
      </c>
      <c r="C24" s="28"/>
      <c r="D24" s="35"/>
    </row>
    <row r="25" ht="12.75" customHeight="1">
      <c r="B25" s="29" t="s">
        <v>56</v>
      </c>
      <c r="C25" s="36"/>
      <c r="D25" s="35"/>
    </row>
    <row r="26" ht="12.75" customHeight="1">
      <c r="B26" s="35"/>
      <c r="C26" s="35"/>
      <c r="D26" s="35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</sheetData>
  <mergeCells count="1">
    <mergeCell ref="C5:D5"/>
  </mergeCells>
  <printOptions/>
  <pageMargins bottom="1.0" footer="0.0" header="0.0" left="0.75" right="0.75" top="1.0"/>
  <pageSetup paperSize="9" orientation="portrait"/>
  <headerFooter>
    <oddHeader>&amp;C&amp;F</oddHeader>
    <oddFooter>&amp;C&amp;A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Grupo IDAT</Company>
  <ScaleCrop>false</ScaleCrop>
  <HeadingPairs>
    <vt:vector baseType="variant" size="2">
      <vt:variant>
        <vt:lpstr>Hojas de cálculo</vt:lpstr>
      </vt:variant>
      <vt:variant>
        <vt:i4>2</vt:i4>
      </vt:variant>
    </vt:vector>
  </HeadingPairs>
  <TitlesOfParts>
    <vt:vector baseType="lpstr" size="2">
      <vt:lpstr>Personal</vt:lpstr>
      <vt:lpstr>Consultas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1999-08-19T13:17:32Z</dcterms:created>
  <dc:creator>Prof: Edwin Chuquipul Pizarro</dc:creator>
  <cp:lastModifiedBy>LuiZ</cp:lastModifiedBy>
  <cp:lastPrinted>2005-01-11T02:53:13Z</cp:lastPrinted>
  <dcterms:modified xsi:type="dcterms:W3CDTF">2021-12-31T06:04:48Z</dcterms:modified>
</cp:coreProperties>
</file>