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4607\OneDrive\Escritorio\"/>
    </mc:Choice>
  </mc:AlternateContent>
  <xr:revisionPtr revIDLastSave="0" documentId="8_{36C265B4-4C54-4F5B-A035-8A982ABD8225}" xr6:coauthVersionLast="47" xr6:coauthVersionMax="47" xr10:uidLastSave="{00000000-0000-0000-0000-000000000000}"/>
  <bookViews>
    <workbookView xWindow="-120" yWindow="-120" windowWidth="29040" windowHeight="15840" firstSheet="1" activeTab="2" xr2:uid="{FB7F3F05-31AD-41AA-ACCB-2748C028900D}"/>
  </bookViews>
  <sheets>
    <sheet name="BBDD (2)" sheetId="10" r:id="rId1"/>
    <sheet name="BBDD" sheetId="1" r:id="rId2"/>
    <sheet name="CONSULTA BO" sheetId="5" r:id="rId3"/>
  </sheets>
  <definedNames>
    <definedName name="_xlnm._FilterDatabase" localSheetId="1" hidden="1">BBDD!$A$1:$BD$61</definedName>
    <definedName name="_xlnm._FilterDatabase" localSheetId="0" hidden="1">'BBDD (2)'!$A$1:$BK$61</definedName>
    <definedName name="_xlnm._FilterDatabase" localSheetId="2" hidden="1">'CONSULTA BO'!$A$1:$P$121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" i="1" l="1"/>
  <c r="I2" i="1"/>
  <c r="I3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AR2" i="1"/>
  <c r="AB3" i="1"/>
  <c r="AB4" i="1"/>
  <c r="AE4" i="1" s="1"/>
  <c r="AB5" i="1"/>
  <c r="AE5" i="1" s="1"/>
  <c r="AB6" i="1"/>
  <c r="AE6" i="1" s="1"/>
  <c r="AB7" i="1"/>
  <c r="AE7" i="1" s="1"/>
  <c r="AB8" i="1"/>
  <c r="AE8" i="1" s="1"/>
  <c r="AB9" i="1"/>
  <c r="AE9" i="1" s="1"/>
  <c r="AB10" i="1"/>
  <c r="AE10" i="1" s="1"/>
  <c r="AB11" i="1"/>
  <c r="AE11" i="1" s="1"/>
  <c r="AB12" i="1"/>
  <c r="AE12" i="1" s="1"/>
  <c r="AB13" i="1"/>
  <c r="AE13" i="1" s="1"/>
  <c r="AB14" i="1"/>
  <c r="AE14" i="1" s="1"/>
  <c r="AB15" i="1"/>
  <c r="AE15" i="1" s="1"/>
  <c r="AB16" i="1"/>
  <c r="AE16" i="1" s="1"/>
  <c r="AB17" i="1"/>
  <c r="AE17" i="1" s="1"/>
  <c r="AB18" i="1"/>
  <c r="AE18" i="1" s="1"/>
  <c r="AB19" i="1"/>
  <c r="AE19" i="1" s="1"/>
  <c r="AB2" i="1"/>
  <c r="AE2" i="1" s="1"/>
  <c r="AH2" i="1"/>
  <c r="AI2" i="1" s="1"/>
  <c r="AT2" i="1"/>
  <c r="AU2" i="1" l="1"/>
  <c r="AE3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L2" i="1" l="1"/>
  <c r="AF2" i="1" s="1"/>
  <c r="N6" i="1"/>
  <c r="AA10" i="1" l="1"/>
  <c r="AA18" i="1"/>
  <c r="Z2" i="1"/>
  <c r="AA3" i="1"/>
  <c r="AA4" i="1"/>
  <c r="AA5" i="1"/>
  <c r="AA6" i="1"/>
  <c r="AG6" i="1" s="1"/>
  <c r="AA7" i="1"/>
  <c r="AA8" i="1"/>
  <c r="AA9" i="1"/>
  <c r="AA11" i="1"/>
  <c r="AG11" i="1" s="1"/>
  <c r="AA12" i="1"/>
  <c r="AG12" i="1" s="1"/>
  <c r="AA13" i="1"/>
  <c r="AA14" i="1"/>
  <c r="AA15" i="1"/>
  <c r="AG15" i="1" s="1"/>
  <c r="AA16" i="1"/>
  <c r="AA17" i="1"/>
  <c r="AA19" i="1"/>
  <c r="AG19" i="1" s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M3" i="1"/>
  <c r="N3" i="1"/>
  <c r="M4" i="1"/>
  <c r="N4" i="1"/>
  <c r="M5" i="1"/>
  <c r="N5" i="1"/>
  <c r="M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6" i="1"/>
  <c r="B16" i="1"/>
  <c r="C16" i="1"/>
  <c r="A17" i="1"/>
  <c r="B17" i="1"/>
  <c r="C17" i="1"/>
  <c r="A18" i="1"/>
  <c r="B18" i="1"/>
  <c r="C18" i="1"/>
  <c r="A19" i="1"/>
  <c r="B19" i="1"/>
  <c r="C19" i="1"/>
  <c r="A2" i="1"/>
  <c r="B2" i="1"/>
  <c r="AK3" i="10"/>
  <c r="AK4" i="10"/>
  <c r="AK5" i="10"/>
  <c r="AK6" i="10"/>
  <c r="AK7" i="10"/>
  <c r="AN7" i="10" s="1"/>
  <c r="AO7" i="10" s="1"/>
  <c r="AP7" i="10" s="1"/>
  <c r="AK8" i="10"/>
  <c r="AK9" i="10"/>
  <c r="AK10" i="10"/>
  <c r="AK11" i="10"/>
  <c r="AK12" i="10"/>
  <c r="AK13" i="10"/>
  <c r="AK14" i="10"/>
  <c r="AK15" i="10"/>
  <c r="AN15" i="10" s="1"/>
  <c r="AO15" i="10" s="1"/>
  <c r="AK16" i="10"/>
  <c r="AK17" i="10"/>
  <c r="AK18" i="10"/>
  <c r="AK19" i="10"/>
  <c r="AK20" i="10"/>
  <c r="AK21" i="10"/>
  <c r="AK22" i="10"/>
  <c r="AK23" i="10"/>
  <c r="AN23" i="10" s="1"/>
  <c r="AO23" i="10" s="1"/>
  <c r="AK24" i="10"/>
  <c r="AK25" i="10"/>
  <c r="AK26" i="10"/>
  <c r="AK27" i="10"/>
  <c r="AK28" i="10"/>
  <c r="AK29" i="10"/>
  <c r="AK30" i="10"/>
  <c r="AK31" i="10"/>
  <c r="AN31" i="10" s="1"/>
  <c r="AO31" i="10" s="1"/>
  <c r="AK32" i="10"/>
  <c r="AK33" i="10"/>
  <c r="AK34" i="10"/>
  <c r="AN34" i="10" s="1"/>
  <c r="AO34" i="10" s="1"/>
  <c r="BG34" i="10" s="1"/>
  <c r="AK35" i="10"/>
  <c r="AK36" i="10"/>
  <c r="AK37" i="10"/>
  <c r="AK38" i="10"/>
  <c r="AK39" i="10"/>
  <c r="AN39" i="10" s="1"/>
  <c r="AO39" i="10" s="1"/>
  <c r="AK40" i="10"/>
  <c r="AK41" i="10"/>
  <c r="AK42" i="10"/>
  <c r="AK43" i="10"/>
  <c r="AK44" i="10"/>
  <c r="AK45" i="10"/>
  <c r="AK46" i="10"/>
  <c r="AK47" i="10"/>
  <c r="AN47" i="10" s="1"/>
  <c r="AO47" i="10" s="1"/>
  <c r="AK48" i="10"/>
  <c r="AK49" i="10"/>
  <c r="AK50" i="10"/>
  <c r="AN50" i="10" s="1"/>
  <c r="AO50" i="10" s="1"/>
  <c r="AR50" i="10" s="1"/>
  <c r="AK51" i="10"/>
  <c r="AK52" i="10"/>
  <c r="AK53" i="10"/>
  <c r="AK54" i="10"/>
  <c r="AK55" i="10"/>
  <c r="AN55" i="10" s="1"/>
  <c r="AO55" i="10" s="1"/>
  <c r="AK56" i="10"/>
  <c r="AK57" i="10"/>
  <c r="AK58" i="10"/>
  <c r="AK59" i="10"/>
  <c r="AK60" i="10"/>
  <c r="AK61" i="10"/>
  <c r="AK2" i="10"/>
  <c r="AN2" i="10"/>
  <c r="AO2" i="10" s="1"/>
  <c r="AA2" i="1"/>
  <c r="T2" i="1"/>
  <c r="R2" i="1"/>
  <c r="N2" i="1"/>
  <c r="M2" i="1"/>
  <c r="C2" i="1"/>
  <c r="BE61" i="10"/>
  <c r="AY61" i="10"/>
  <c r="AW61" i="10"/>
  <c r="AZ61" i="10" s="1"/>
  <c r="AM61" i="10"/>
  <c r="AN61" i="10"/>
  <c r="AO61" i="10" s="1"/>
  <c r="AH61" i="10"/>
  <c r="AA61" i="10"/>
  <c r="Z61" i="10"/>
  <c r="U61" i="10"/>
  <c r="T61" i="10"/>
  <c r="P61" i="10"/>
  <c r="O61" i="10" s="1"/>
  <c r="AI61" i="10" s="1"/>
  <c r="N61" i="10"/>
  <c r="J61" i="10"/>
  <c r="I61" i="10"/>
  <c r="BE60" i="10"/>
  <c r="AY60" i="10"/>
  <c r="AZ60" i="10" s="1"/>
  <c r="AW60" i="10"/>
  <c r="AM60" i="10"/>
  <c r="AN60" i="10"/>
  <c r="AO60" i="10" s="1"/>
  <c r="AH60" i="10"/>
  <c r="AA60" i="10"/>
  <c r="Z60" i="10"/>
  <c r="U60" i="10"/>
  <c r="T60" i="10"/>
  <c r="P60" i="10"/>
  <c r="O60" i="10" s="1"/>
  <c r="AI60" i="10" s="1"/>
  <c r="N60" i="10"/>
  <c r="J60" i="10"/>
  <c r="I60" i="10"/>
  <c r="BE59" i="10"/>
  <c r="AY59" i="10"/>
  <c r="AZ59" i="10" s="1"/>
  <c r="AW59" i="10"/>
  <c r="AN59" i="10"/>
  <c r="AO59" i="10" s="1"/>
  <c r="AM59" i="10"/>
  <c r="AH59" i="10"/>
  <c r="AA59" i="10"/>
  <c r="Z59" i="10"/>
  <c r="U59" i="10"/>
  <c r="T59" i="10"/>
  <c r="P59" i="10"/>
  <c r="O59" i="10" s="1"/>
  <c r="AI59" i="10" s="1"/>
  <c r="N59" i="10"/>
  <c r="J59" i="10"/>
  <c r="I59" i="10"/>
  <c r="BE58" i="10"/>
  <c r="AZ58" i="10"/>
  <c r="AY58" i="10"/>
  <c r="AW58" i="10"/>
  <c r="AM58" i="10"/>
  <c r="AH58" i="10"/>
  <c r="AA58" i="10"/>
  <c r="Z58" i="10"/>
  <c r="U58" i="10"/>
  <c r="T58" i="10"/>
  <c r="P58" i="10"/>
  <c r="O58" i="10" s="1"/>
  <c r="AI58" i="10" s="1"/>
  <c r="N58" i="10"/>
  <c r="J58" i="10"/>
  <c r="I58" i="10"/>
  <c r="BE57" i="10"/>
  <c r="AY57" i="10"/>
  <c r="AW57" i="10"/>
  <c r="AZ57" i="10" s="1"/>
  <c r="AM57" i="10"/>
  <c r="AH57" i="10"/>
  <c r="AA57" i="10"/>
  <c r="Z57" i="10"/>
  <c r="U57" i="10"/>
  <c r="T57" i="10"/>
  <c r="P57" i="10"/>
  <c r="O57" i="10" s="1"/>
  <c r="N57" i="10"/>
  <c r="J57" i="10"/>
  <c r="I57" i="10"/>
  <c r="AN57" i="10" s="1"/>
  <c r="AO57" i="10" s="1"/>
  <c r="BE56" i="10"/>
  <c r="AY56" i="10"/>
  <c r="AZ56" i="10" s="1"/>
  <c r="AW56" i="10"/>
  <c r="AM56" i="10"/>
  <c r="AN56" i="10"/>
  <c r="AO56" i="10" s="1"/>
  <c r="AH56" i="10"/>
  <c r="AA56" i="10"/>
  <c r="Z56" i="10"/>
  <c r="U56" i="10"/>
  <c r="T56" i="10"/>
  <c r="P56" i="10"/>
  <c r="O56" i="10" s="1"/>
  <c r="AI56" i="10" s="1"/>
  <c r="N56" i="10"/>
  <c r="J56" i="10"/>
  <c r="I56" i="10"/>
  <c r="BE55" i="10"/>
  <c r="AY55" i="10"/>
  <c r="AW55" i="10"/>
  <c r="AZ55" i="10" s="1"/>
  <c r="AM55" i="10"/>
  <c r="AH55" i="10"/>
  <c r="AA55" i="10"/>
  <c r="Z55" i="10"/>
  <c r="U55" i="10"/>
  <c r="T55" i="10"/>
  <c r="P55" i="10"/>
  <c r="O55" i="10" s="1"/>
  <c r="AI55" i="10" s="1"/>
  <c r="N55" i="10"/>
  <c r="J55" i="10"/>
  <c r="I55" i="10"/>
  <c r="BE54" i="10"/>
  <c r="AZ54" i="10"/>
  <c r="AY54" i="10"/>
  <c r="AW54" i="10"/>
  <c r="AM54" i="10"/>
  <c r="AH54" i="10"/>
  <c r="AA54" i="10"/>
  <c r="Z54" i="10"/>
  <c r="U54" i="10"/>
  <c r="T54" i="10"/>
  <c r="P54" i="10"/>
  <c r="O54" i="10" s="1"/>
  <c r="AI54" i="10" s="1"/>
  <c r="N54" i="10"/>
  <c r="J54" i="10"/>
  <c r="I54" i="10"/>
  <c r="BE53" i="10"/>
  <c r="AY53" i="10"/>
  <c r="AW53" i="10"/>
  <c r="AZ53" i="10" s="1"/>
  <c r="AN53" i="10"/>
  <c r="AO53" i="10" s="1"/>
  <c r="BF53" i="10" s="1"/>
  <c r="AM53" i="10"/>
  <c r="AH53" i="10"/>
  <c r="AA53" i="10"/>
  <c r="Z53" i="10"/>
  <c r="U53" i="10"/>
  <c r="T53" i="10"/>
  <c r="P53" i="10"/>
  <c r="O53" i="10" s="1"/>
  <c r="N53" i="10"/>
  <c r="J53" i="10"/>
  <c r="I53" i="10"/>
  <c r="BE52" i="10"/>
  <c r="AY52" i="10"/>
  <c r="AZ52" i="10" s="1"/>
  <c r="AW52" i="10"/>
  <c r="AM52" i="10"/>
  <c r="AN52" i="10"/>
  <c r="AO52" i="10" s="1"/>
  <c r="AH52" i="10"/>
  <c r="AA52" i="10"/>
  <c r="Z52" i="10"/>
  <c r="U52" i="10"/>
  <c r="T52" i="10"/>
  <c r="P52" i="10"/>
  <c r="O52" i="10" s="1"/>
  <c r="AI52" i="10" s="1"/>
  <c r="N52" i="10"/>
  <c r="J52" i="10"/>
  <c r="I52" i="10"/>
  <c r="BE51" i="10"/>
  <c r="AY51" i="10"/>
  <c r="AW51" i="10"/>
  <c r="AZ51" i="10" s="1"/>
  <c r="AN51" i="10"/>
  <c r="AO51" i="10" s="1"/>
  <c r="AM51" i="10"/>
  <c r="AH51" i="10"/>
  <c r="AA51" i="10"/>
  <c r="Z51" i="10"/>
  <c r="U51" i="10"/>
  <c r="T51" i="10"/>
  <c r="P51" i="10"/>
  <c r="O51" i="10" s="1"/>
  <c r="AI51" i="10" s="1"/>
  <c r="N51" i="10"/>
  <c r="J51" i="10"/>
  <c r="I51" i="10"/>
  <c r="BE50" i="10"/>
  <c r="AZ50" i="10"/>
  <c r="AY50" i="10"/>
  <c r="AW50" i="10"/>
  <c r="AM50" i="10"/>
  <c r="AH50" i="10"/>
  <c r="AA50" i="10"/>
  <c r="Z50" i="10"/>
  <c r="U50" i="10"/>
  <c r="T50" i="10"/>
  <c r="P50" i="10"/>
  <c r="O50" i="10" s="1"/>
  <c r="AI50" i="10" s="1"/>
  <c r="N50" i="10"/>
  <c r="J50" i="10"/>
  <c r="I50" i="10"/>
  <c r="BE49" i="10"/>
  <c r="AY49" i="10"/>
  <c r="AW49" i="10"/>
  <c r="AZ49" i="10" s="1"/>
  <c r="AN49" i="10"/>
  <c r="AO49" i="10" s="1"/>
  <c r="AM49" i="10"/>
  <c r="AH49" i="10"/>
  <c r="AA49" i="10"/>
  <c r="Z49" i="10"/>
  <c r="U49" i="10"/>
  <c r="T49" i="10"/>
  <c r="P49" i="10"/>
  <c r="O49" i="10" s="1"/>
  <c r="AI49" i="10" s="1"/>
  <c r="N49" i="10"/>
  <c r="J49" i="10"/>
  <c r="I49" i="10"/>
  <c r="BE48" i="10"/>
  <c r="AY48" i="10"/>
  <c r="AW48" i="10"/>
  <c r="AZ48" i="10" s="1"/>
  <c r="AM48" i="10"/>
  <c r="AH48" i="10"/>
  <c r="AA48" i="10"/>
  <c r="Z48" i="10"/>
  <c r="U48" i="10"/>
  <c r="T48" i="10"/>
  <c r="P48" i="10"/>
  <c r="O48" i="10" s="1"/>
  <c r="AI48" i="10" s="1"/>
  <c r="N48" i="10"/>
  <c r="J48" i="10"/>
  <c r="I48" i="10"/>
  <c r="BE47" i="10"/>
  <c r="AY47" i="10"/>
  <c r="AW47" i="10"/>
  <c r="AZ47" i="10" s="1"/>
  <c r="AM47" i="10"/>
  <c r="AH47" i="10"/>
  <c r="AA47" i="10"/>
  <c r="Z47" i="10"/>
  <c r="U47" i="10"/>
  <c r="T47" i="10"/>
  <c r="P47" i="10"/>
  <c r="O47" i="10" s="1"/>
  <c r="AI47" i="10" s="1"/>
  <c r="N47" i="10"/>
  <c r="J47" i="10"/>
  <c r="I47" i="10"/>
  <c r="BE46" i="10"/>
  <c r="AZ46" i="10"/>
  <c r="AY46" i="10"/>
  <c r="AW46" i="10"/>
  <c r="AM46" i="10"/>
  <c r="AN46" i="10"/>
  <c r="AO46" i="10" s="1"/>
  <c r="BG46" i="10" s="1"/>
  <c r="AH46" i="10"/>
  <c r="AA46" i="10"/>
  <c r="Z46" i="10"/>
  <c r="U46" i="10"/>
  <c r="T46" i="10"/>
  <c r="P46" i="10"/>
  <c r="O46" i="10" s="1"/>
  <c r="AI46" i="10" s="1"/>
  <c r="N46" i="10"/>
  <c r="J46" i="10"/>
  <c r="I46" i="10"/>
  <c r="BE45" i="10"/>
  <c r="AY45" i="10"/>
  <c r="AW45" i="10"/>
  <c r="AZ45" i="10" s="1"/>
  <c r="AN45" i="10"/>
  <c r="AO45" i="10" s="1"/>
  <c r="BF45" i="10" s="1"/>
  <c r="AM45" i="10"/>
  <c r="AH45" i="10"/>
  <c r="AA45" i="10"/>
  <c r="Z45" i="10"/>
  <c r="U45" i="10"/>
  <c r="T45" i="10"/>
  <c r="P45" i="10"/>
  <c r="O45" i="10" s="1"/>
  <c r="AI45" i="10" s="1"/>
  <c r="N45" i="10"/>
  <c r="J45" i="10"/>
  <c r="I45" i="10"/>
  <c r="BE44" i="10"/>
  <c r="AY44" i="10"/>
  <c r="AW44" i="10"/>
  <c r="AZ44" i="10" s="1"/>
  <c r="AM44" i="10"/>
  <c r="AN44" i="10"/>
  <c r="AO44" i="10" s="1"/>
  <c r="AH44" i="10"/>
  <c r="AA44" i="10"/>
  <c r="Z44" i="10"/>
  <c r="U44" i="10"/>
  <c r="T44" i="10"/>
  <c r="P44" i="10"/>
  <c r="O44" i="10" s="1"/>
  <c r="AI44" i="10" s="1"/>
  <c r="N44" i="10"/>
  <c r="J44" i="10"/>
  <c r="I44" i="10"/>
  <c r="BE43" i="10"/>
  <c r="AY43" i="10"/>
  <c r="AW43" i="10"/>
  <c r="AZ43" i="10" s="1"/>
  <c r="AN43" i="10"/>
  <c r="AO43" i="10" s="1"/>
  <c r="AM43" i="10"/>
  <c r="AH43" i="10"/>
  <c r="AA43" i="10"/>
  <c r="Z43" i="10"/>
  <c r="U43" i="10"/>
  <c r="T43" i="10"/>
  <c r="P43" i="10"/>
  <c r="O43" i="10" s="1"/>
  <c r="AI43" i="10" s="1"/>
  <c r="N43" i="10"/>
  <c r="J43" i="10"/>
  <c r="I43" i="10"/>
  <c r="BE42" i="10"/>
  <c r="AZ42" i="10"/>
  <c r="AY42" i="10"/>
  <c r="AW42" i="10"/>
  <c r="AM42" i="10"/>
  <c r="AH42" i="10"/>
  <c r="AA42" i="10"/>
  <c r="Z42" i="10"/>
  <c r="U42" i="10"/>
  <c r="T42" i="10"/>
  <c r="P42" i="10"/>
  <c r="O42" i="10" s="1"/>
  <c r="AI42" i="10" s="1"/>
  <c r="N42" i="10"/>
  <c r="J42" i="10"/>
  <c r="I42" i="10"/>
  <c r="BE41" i="10"/>
  <c r="AZ41" i="10"/>
  <c r="AY41" i="10"/>
  <c r="AW41" i="10"/>
  <c r="AN41" i="10"/>
  <c r="AO41" i="10" s="1"/>
  <c r="BF41" i="10" s="1"/>
  <c r="AM41" i="10"/>
  <c r="AH41" i="10"/>
  <c r="AA41" i="10"/>
  <c r="Z41" i="10"/>
  <c r="U41" i="10"/>
  <c r="T41" i="10"/>
  <c r="P41" i="10"/>
  <c r="O41" i="10" s="1"/>
  <c r="N41" i="10"/>
  <c r="J41" i="10"/>
  <c r="I41" i="10"/>
  <c r="BE40" i="10"/>
  <c r="AY40" i="10"/>
  <c r="AW40" i="10"/>
  <c r="AZ40" i="10" s="1"/>
  <c r="AM40" i="10"/>
  <c r="AH40" i="10"/>
  <c r="AA40" i="10"/>
  <c r="Z40" i="10"/>
  <c r="U40" i="10"/>
  <c r="T40" i="10"/>
  <c r="P40" i="10"/>
  <c r="O40" i="10" s="1"/>
  <c r="AI40" i="10" s="1"/>
  <c r="N40" i="10"/>
  <c r="J40" i="10"/>
  <c r="I40" i="10"/>
  <c r="BE39" i="10"/>
  <c r="AY39" i="10"/>
  <c r="AW39" i="10"/>
  <c r="AZ39" i="10" s="1"/>
  <c r="AM39" i="10"/>
  <c r="AH39" i="10"/>
  <c r="AA39" i="10"/>
  <c r="Z39" i="10"/>
  <c r="U39" i="10"/>
  <c r="T39" i="10"/>
  <c r="P39" i="10"/>
  <c r="O39" i="10" s="1"/>
  <c r="AI39" i="10" s="1"/>
  <c r="N39" i="10"/>
  <c r="J39" i="10"/>
  <c r="I39" i="10"/>
  <c r="BE38" i="10"/>
  <c r="AZ38" i="10"/>
  <c r="AY38" i="10"/>
  <c r="AW38" i="10"/>
  <c r="AM38" i="10"/>
  <c r="AN38" i="10"/>
  <c r="AO38" i="10" s="1"/>
  <c r="AH38" i="10"/>
  <c r="AA38" i="10"/>
  <c r="Z38" i="10"/>
  <c r="U38" i="10"/>
  <c r="T38" i="10"/>
  <c r="P38" i="10"/>
  <c r="O38" i="10" s="1"/>
  <c r="AI38" i="10" s="1"/>
  <c r="N38" i="10"/>
  <c r="J38" i="10"/>
  <c r="I38" i="10"/>
  <c r="BE37" i="10"/>
  <c r="AZ37" i="10"/>
  <c r="AY37" i="10"/>
  <c r="AW37" i="10"/>
  <c r="AN37" i="10"/>
  <c r="AO37" i="10" s="1"/>
  <c r="AM37" i="10"/>
  <c r="AH37" i="10"/>
  <c r="AA37" i="10"/>
  <c r="Z37" i="10"/>
  <c r="U37" i="10"/>
  <c r="T37" i="10"/>
  <c r="P37" i="10"/>
  <c r="O37" i="10" s="1"/>
  <c r="N37" i="10"/>
  <c r="J37" i="10"/>
  <c r="I37" i="10"/>
  <c r="BE36" i="10"/>
  <c r="AY36" i="10"/>
  <c r="AW36" i="10"/>
  <c r="AZ36" i="10" s="1"/>
  <c r="AM36" i="10"/>
  <c r="AH36" i="10"/>
  <c r="AA36" i="10"/>
  <c r="Z36" i="10"/>
  <c r="U36" i="10"/>
  <c r="T36" i="10"/>
  <c r="P36" i="10"/>
  <c r="O36" i="10" s="1"/>
  <c r="AI36" i="10" s="1"/>
  <c r="N36" i="10"/>
  <c r="J36" i="10"/>
  <c r="I36" i="10"/>
  <c r="BE35" i="10"/>
  <c r="AY35" i="10"/>
  <c r="AW35" i="10"/>
  <c r="AZ35" i="10" s="1"/>
  <c r="AN35" i="10"/>
  <c r="AO35" i="10" s="1"/>
  <c r="AM35" i="10"/>
  <c r="AH35" i="10"/>
  <c r="AA35" i="10"/>
  <c r="Z35" i="10"/>
  <c r="U35" i="10"/>
  <c r="T35" i="10"/>
  <c r="P35" i="10"/>
  <c r="O35" i="10" s="1"/>
  <c r="AI35" i="10" s="1"/>
  <c r="N35" i="10"/>
  <c r="J35" i="10"/>
  <c r="I35" i="10"/>
  <c r="BE34" i="10"/>
  <c r="AZ34" i="10"/>
  <c r="AY34" i="10"/>
  <c r="AW34" i="10"/>
  <c r="AM34" i="10"/>
  <c r="AH34" i="10"/>
  <c r="AA34" i="10"/>
  <c r="Z34" i="10"/>
  <c r="U34" i="10"/>
  <c r="T34" i="10"/>
  <c r="P34" i="10"/>
  <c r="O34" i="10" s="1"/>
  <c r="AI34" i="10" s="1"/>
  <c r="N34" i="10"/>
  <c r="J34" i="10"/>
  <c r="I34" i="10"/>
  <c r="BE33" i="10"/>
  <c r="AZ33" i="10"/>
  <c r="AY33" i="10"/>
  <c r="AW33" i="10"/>
  <c r="AN33" i="10"/>
  <c r="AO33" i="10" s="1"/>
  <c r="AM33" i="10"/>
  <c r="AH33" i="10"/>
  <c r="AA33" i="10"/>
  <c r="Z33" i="10"/>
  <c r="U33" i="10"/>
  <c r="T33" i="10"/>
  <c r="P33" i="10"/>
  <c r="O33" i="10" s="1"/>
  <c r="AI33" i="10" s="1"/>
  <c r="N33" i="10"/>
  <c r="J33" i="10"/>
  <c r="I33" i="10"/>
  <c r="BE32" i="10"/>
  <c r="AY32" i="10"/>
  <c r="AW32" i="10"/>
  <c r="AZ32" i="10" s="1"/>
  <c r="AM32" i="10"/>
  <c r="AN32" i="10"/>
  <c r="AO32" i="10" s="1"/>
  <c r="BF32" i="10" s="1"/>
  <c r="AH32" i="10"/>
  <c r="AA32" i="10"/>
  <c r="Z32" i="10"/>
  <c r="U32" i="10"/>
  <c r="T32" i="10"/>
  <c r="P32" i="10"/>
  <c r="O32" i="10" s="1"/>
  <c r="AI32" i="10" s="1"/>
  <c r="N32" i="10"/>
  <c r="J32" i="10"/>
  <c r="I32" i="10"/>
  <c r="BE31" i="10"/>
  <c r="AY31" i="10"/>
  <c r="AW31" i="10"/>
  <c r="AZ31" i="10" s="1"/>
  <c r="AM31" i="10"/>
  <c r="AH31" i="10"/>
  <c r="AA31" i="10"/>
  <c r="Z31" i="10"/>
  <c r="U31" i="10"/>
  <c r="T31" i="10"/>
  <c r="P31" i="10"/>
  <c r="O31" i="10" s="1"/>
  <c r="N31" i="10"/>
  <c r="J31" i="10"/>
  <c r="I31" i="10"/>
  <c r="BE30" i="10"/>
  <c r="AZ30" i="10"/>
  <c r="AY30" i="10"/>
  <c r="AW30" i="10"/>
  <c r="AM30" i="10"/>
  <c r="AN30" i="10"/>
  <c r="AO30" i="10" s="1"/>
  <c r="AP30" i="10" s="1"/>
  <c r="AH30" i="10"/>
  <c r="AA30" i="10"/>
  <c r="Z30" i="10"/>
  <c r="U30" i="10"/>
  <c r="T30" i="10"/>
  <c r="P30" i="10"/>
  <c r="O30" i="10" s="1"/>
  <c r="AI30" i="10" s="1"/>
  <c r="N30" i="10"/>
  <c r="J30" i="10"/>
  <c r="I30" i="10"/>
  <c r="BE29" i="10"/>
  <c r="AZ29" i="10"/>
  <c r="AY29" i="10"/>
  <c r="AW29" i="10"/>
  <c r="AN29" i="10"/>
  <c r="AO29" i="10" s="1"/>
  <c r="AM29" i="10"/>
  <c r="AH29" i="10"/>
  <c r="AA29" i="10"/>
  <c r="Z29" i="10"/>
  <c r="U29" i="10"/>
  <c r="T29" i="10"/>
  <c r="P29" i="10"/>
  <c r="O29" i="10" s="1"/>
  <c r="AI29" i="10" s="1"/>
  <c r="N29" i="10"/>
  <c r="J29" i="10"/>
  <c r="I29" i="10"/>
  <c r="BE28" i="10"/>
  <c r="AY28" i="10"/>
  <c r="AW28" i="10"/>
  <c r="AM28" i="10"/>
  <c r="AN28" i="10"/>
  <c r="AO28" i="10" s="1"/>
  <c r="BF28" i="10" s="1"/>
  <c r="AH28" i="10"/>
  <c r="AA28" i="10"/>
  <c r="Z28" i="10"/>
  <c r="U28" i="10"/>
  <c r="T28" i="10"/>
  <c r="P28" i="10"/>
  <c r="O28" i="10" s="1"/>
  <c r="AI28" i="10" s="1"/>
  <c r="N28" i="10"/>
  <c r="J28" i="10"/>
  <c r="I28" i="10"/>
  <c r="BE27" i="10"/>
  <c r="AY27" i="10"/>
  <c r="AW27" i="10"/>
  <c r="AZ27" i="10" s="1"/>
  <c r="AN27" i="10"/>
  <c r="AO27" i="10" s="1"/>
  <c r="AM27" i="10"/>
  <c r="AH27" i="10"/>
  <c r="AA27" i="10"/>
  <c r="Z27" i="10"/>
  <c r="U27" i="10"/>
  <c r="T27" i="10"/>
  <c r="P27" i="10"/>
  <c r="O27" i="10" s="1"/>
  <c r="AI27" i="10" s="1"/>
  <c r="N27" i="10"/>
  <c r="J27" i="10"/>
  <c r="I27" i="10"/>
  <c r="BE26" i="10"/>
  <c r="AY26" i="10"/>
  <c r="AZ26" i="10" s="1"/>
  <c r="AW26" i="10"/>
  <c r="AM26" i="10"/>
  <c r="AH26" i="10"/>
  <c r="AA26" i="10"/>
  <c r="Z26" i="10"/>
  <c r="U26" i="10"/>
  <c r="T26" i="10"/>
  <c r="P26" i="10"/>
  <c r="O26" i="10" s="1"/>
  <c r="AI26" i="10" s="1"/>
  <c r="N26" i="10"/>
  <c r="J26" i="10"/>
  <c r="I26" i="10"/>
  <c r="BE25" i="10"/>
  <c r="AZ25" i="10"/>
  <c r="AY25" i="10"/>
  <c r="AW25" i="10"/>
  <c r="AN25" i="10"/>
  <c r="AO25" i="10" s="1"/>
  <c r="AM25" i="10"/>
  <c r="AH25" i="10"/>
  <c r="AA25" i="10"/>
  <c r="Z25" i="10"/>
  <c r="U25" i="10"/>
  <c r="T25" i="10"/>
  <c r="P25" i="10"/>
  <c r="O25" i="10" s="1"/>
  <c r="N25" i="10"/>
  <c r="J25" i="10"/>
  <c r="I25" i="10"/>
  <c r="BE24" i="10"/>
  <c r="AY24" i="10"/>
  <c r="AW24" i="10"/>
  <c r="AM24" i="10"/>
  <c r="AN24" i="10"/>
  <c r="AO24" i="10" s="1"/>
  <c r="BF24" i="10" s="1"/>
  <c r="AH24" i="10"/>
  <c r="AA24" i="10"/>
  <c r="Z24" i="10"/>
  <c r="U24" i="10"/>
  <c r="T24" i="10"/>
  <c r="P24" i="10"/>
  <c r="O24" i="10" s="1"/>
  <c r="AI24" i="10" s="1"/>
  <c r="N24" i="10"/>
  <c r="J24" i="10"/>
  <c r="I24" i="10"/>
  <c r="BE23" i="10"/>
  <c r="AY23" i="10"/>
  <c r="AW23" i="10"/>
  <c r="AZ23" i="10" s="1"/>
  <c r="AM23" i="10"/>
  <c r="AH23" i="10"/>
  <c r="AA23" i="10"/>
  <c r="Z23" i="10"/>
  <c r="U23" i="10"/>
  <c r="T23" i="10"/>
  <c r="P23" i="10"/>
  <c r="O23" i="10" s="1"/>
  <c r="AI23" i="10" s="1"/>
  <c r="N23" i="10"/>
  <c r="J23" i="10"/>
  <c r="I23" i="10"/>
  <c r="BE22" i="10"/>
  <c r="AY22" i="10"/>
  <c r="AZ22" i="10" s="1"/>
  <c r="AW22" i="10"/>
  <c r="AM22" i="10"/>
  <c r="AH22" i="10"/>
  <c r="AA22" i="10"/>
  <c r="Z22" i="10"/>
  <c r="U22" i="10"/>
  <c r="T22" i="10"/>
  <c r="P22" i="10"/>
  <c r="O22" i="10" s="1"/>
  <c r="AI22" i="10" s="1"/>
  <c r="N22" i="10"/>
  <c r="J22" i="10"/>
  <c r="I22" i="10"/>
  <c r="BE21" i="10"/>
  <c r="AZ21" i="10"/>
  <c r="AY21" i="10"/>
  <c r="AW21" i="10"/>
  <c r="AN21" i="10"/>
  <c r="AO21" i="10" s="1"/>
  <c r="BF21" i="10" s="1"/>
  <c r="AM21" i="10"/>
  <c r="AH21" i="10"/>
  <c r="AA21" i="10"/>
  <c r="Z21" i="10"/>
  <c r="U21" i="10"/>
  <c r="T21" i="10"/>
  <c r="P21" i="10"/>
  <c r="O21" i="10" s="1"/>
  <c r="N21" i="10"/>
  <c r="J21" i="10"/>
  <c r="I21" i="10"/>
  <c r="BE20" i="10"/>
  <c r="AY20" i="10"/>
  <c r="AW20" i="10"/>
  <c r="AM20" i="10"/>
  <c r="AH20" i="10"/>
  <c r="AA20" i="10"/>
  <c r="Z20" i="10"/>
  <c r="U20" i="10"/>
  <c r="T20" i="10"/>
  <c r="P20" i="10"/>
  <c r="O20" i="10" s="1"/>
  <c r="AI20" i="10" s="1"/>
  <c r="N20" i="10"/>
  <c r="J20" i="10"/>
  <c r="I20" i="10"/>
  <c r="BE19" i="10"/>
  <c r="AY19" i="10"/>
  <c r="AW19" i="10"/>
  <c r="AZ19" i="10" s="1"/>
  <c r="AN19" i="10"/>
  <c r="AO19" i="10" s="1"/>
  <c r="AM19" i="10"/>
  <c r="AH19" i="10"/>
  <c r="AA19" i="10"/>
  <c r="Z19" i="10"/>
  <c r="U19" i="10"/>
  <c r="T19" i="10"/>
  <c r="P19" i="10"/>
  <c r="O19" i="10" s="1"/>
  <c r="AI19" i="10" s="1"/>
  <c r="N19" i="10"/>
  <c r="J19" i="10"/>
  <c r="I19" i="10"/>
  <c r="BE18" i="10"/>
  <c r="AY18" i="10"/>
  <c r="AZ18" i="10" s="1"/>
  <c r="AW18" i="10"/>
  <c r="AM18" i="10"/>
  <c r="AH18" i="10"/>
  <c r="AA18" i="10"/>
  <c r="Z18" i="10"/>
  <c r="U18" i="10"/>
  <c r="T18" i="10"/>
  <c r="P18" i="10"/>
  <c r="O18" i="10" s="1"/>
  <c r="AI18" i="10" s="1"/>
  <c r="N18" i="10"/>
  <c r="J18" i="10"/>
  <c r="I18" i="10"/>
  <c r="BE17" i="10"/>
  <c r="AZ17" i="10"/>
  <c r="AY17" i="10"/>
  <c r="AW17" i="10"/>
  <c r="AN17" i="10"/>
  <c r="AO17" i="10" s="1"/>
  <c r="BF17" i="10" s="1"/>
  <c r="AM17" i="10"/>
  <c r="AH17" i="10"/>
  <c r="AA17" i="10"/>
  <c r="Z17" i="10"/>
  <c r="U17" i="10"/>
  <c r="T17" i="10"/>
  <c r="P17" i="10"/>
  <c r="O17" i="10" s="1"/>
  <c r="N17" i="10"/>
  <c r="J17" i="10"/>
  <c r="I17" i="10"/>
  <c r="BE16" i="10"/>
  <c r="AY16" i="10"/>
  <c r="AW16" i="10"/>
  <c r="AM16" i="10"/>
  <c r="AH16" i="10"/>
  <c r="AA16" i="10"/>
  <c r="Z16" i="10"/>
  <c r="U16" i="10"/>
  <c r="T16" i="10"/>
  <c r="P16" i="10"/>
  <c r="O16" i="10" s="1"/>
  <c r="AI16" i="10" s="1"/>
  <c r="N16" i="10"/>
  <c r="J16" i="10"/>
  <c r="I16" i="10"/>
  <c r="BE15" i="10"/>
  <c r="AY15" i="10"/>
  <c r="AW15" i="10"/>
  <c r="AZ15" i="10" s="1"/>
  <c r="AM15" i="10"/>
  <c r="AH15" i="10"/>
  <c r="AA15" i="10"/>
  <c r="Z15" i="10"/>
  <c r="U15" i="10"/>
  <c r="T15" i="10"/>
  <c r="P15" i="10"/>
  <c r="O15" i="10" s="1"/>
  <c r="AI15" i="10" s="1"/>
  <c r="N15" i="10"/>
  <c r="J15" i="10"/>
  <c r="I15" i="10"/>
  <c r="BE14" i="10"/>
  <c r="AY14" i="10"/>
  <c r="AZ14" i="10" s="1"/>
  <c r="AW14" i="10"/>
  <c r="AM14" i="10"/>
  <c r="AH14" i="10"/>
  <c r="AA14" i="10"/>
  <c r="Z14" i="10"/>
  <c r="U14" i="10"/>
  <c r="T14" i="10"/>
  <c r="P14" i="10"/>
  <c r="O14" i="10" s="1"/>
  <c r="AI14" i="10" s="1"/>
  <c r="N14" i="10"/>
  <c r="J14" i="10"/>
  <c r="I14" i="10"/>
  <c r="BE13" i="10"/>
  <c r="AZ13" i="10"/>
  <c r="AY13" i="10"/>
  <c r="AW13" i="10"/>
  <c r="AN13" i="10"/>
  <c r="AO13" i="10" s="1"/>
  <c r="AM13" i="10"/>
  <c r="AH13" i="10"/>
  <c r="AA13" i="10"/>
  <c r="Z13" i="10"/>
  <c r="U13" i="10"/>
  <c r="T13" i="10"/>
  <c r="P13" i="10"/>
  <c r="O13" i="10" s="1"/>
  <c r="AI13" i="10" s="1"/>
  <c r="N13" i="10"/>
  <c r="J13" i="10"/>
  <c r="I13" i="10"/>
  <c r="BE12" i="10"/>
  <c r="AY12" i="10"/>
  <c r="AW12" i="10"/>
  <c r="AM12" i="10"/>
  <c r="AH12" i="10"/>
  <c r="AA12" i="10"/>
  <c r="Z12" i="10"/>
  <c r="U12" i="10"/>
  <c r="T12" i="10"/>
  <c r="P12" i="10"/>
  <c r="O12" i="10" s="1"/>
  <c r="AI12" i="10" s="1"/>
  <c r="N12" i="10"/>
  <c r="J12" i="10"/>
  <c r="I12" i="10"/>
  <c r="BE11" i="10"/>
  <c r="AY11" i="10"/>
  <c r="AW11" i="10"/>
  <c r="AZ11" i="10" s="1"/>
  <c r="AN11" i="10"/>
  <c r="AO11" i="10" s="1"/>
  <c r="AR11" i="10" s="1"/>
  <c r="AM11" i="10"/>
  <c r="AH11" i="10"/>
  <c r="AA11" i="10"/>
  <c r="Z11" i="10"/>
  <c r="U11" i="10"/>
  <c r="T11" i="10"/>
  <c r="P11" i="10"/>
  <c r="O11" i="10" s="1"/>
  <c r="AI11" i="10" s="1"/>
  <c r="N11" i="10"/>
  <c r="J11" i="10"/>
  <c r="I11" i="10"/>
  <c r="BE10" i="10"/>
  <c r="AY10" i="10"/>
  <c r="AZ10" i="10" s="1"/>
  <c r="AW10" i="10"/>
  <c r="AM10" i="10"/>
  <c r="AN10" i="10"/>
  <c r="AO10" i="10" s="1"/>
  <c r="AP10" i="10" s="1"/>
  <c r="AH10" i="10"/>
  <c r="AA10" i="10"/>
  <c r="Z10" i="10"/>
  <c r="U10" i="10"/>
  <c r="T10" i="10"/>
  <c r="P10" i="10"/>
  <c r="O10" i="10" s="1"/>
  <c r="AI10" i="10" s="1"/>
  <c r="N10" i="10"/>
  <c r="J10" i="10"/>
  <c r="I10" i="10"/>
  <c r="BE9" i="10"/>
  <c r="AY9" i="10"/>
  <c r="AZ9" i="10" s="1"/>
  <c r="AW9" i="10"/>
  <c r="AM9" i="10"/>
  <c r="AN9" i="10"/>
  <c r="AO9" i="10" s="1"/>
  <c r="AH9" i="10"/>
  <c r="AA9" i="10"/>
  <c r="Z9" i="10"/>
  <c r="U9" i="10"/>
  <c r="T9" i="10"/>
  <c r="P9" i="10"/>
  <c r="O9" i="10" s="1"/>
  <c r="AI9" i="10" s="1"/>
  <c r="N9" i="10"/>
  <c r="J9" i="10"/>
  <c r="I9" i="10"/>
  <c r="BE8" i="10"/>
  <c r="AY8" i="10"/>
  <c r="AW8" i="10"/>
  <c r="AN8" i="10"/>
  <c r="AO8" i="10" s="1"/>
  <c r="AM8" i="10"/>
  <c r="AH8" i="10"/>
  <c r="AA8" i="10"/>
  <c r="Z8" i="10"/>
  <c r="U8" i="10"/>
  <c r="T8" i="10"/>
  <c r="P8" i="10"/>
  <c r="O8" i="10" s="1"/>
  <c r="AI8" i="10" s="1"/>
  <c r="N8" i="10"/>
  <c r="J8" i="10"/>
  <c r="I8" i="10"/>
  <c r="BE7" i="10"/>
  <c r="AY7" i="10"/>
  <c r="AW7" i="10"/>
  <c r="AZ7" i="10" s="1"/>
  <c r="AM7" i="10"/>
  <c r="AH7" i="10"/>
  <c r="AA7" i="10"/>
  <c r="Z7" i="10"/>
  <c r="U7" i="10"/>
  <c r="T7" i="10"/>
  <c r="P7" i="10"/>
  <c r="O7" i="10" s="1"/>
  <c r="AI7" i="10" s="1"/>
  <c r="N7" i="10"/>
  <c r="J7" i="10"/>
  <c r="I7" i="10"/>
  <c r="BE6" i="10"/>
  <c r="AY6" i="10"/>
  <c r="AW6" i="10"/>
  <c r="AZ6" i="10" s="1"/>
  <c r="AM6" i="10"/>
  <c r="AN6" i="10"/>
  <c r="AO6" i="10" s="1"/>
  <c r="AR6" i="10" s="1"/>
  <c r="AH6" i="10"/>
  <c r="AA6" i="10"/>
  <c r="Z6" i="10"/>
  <c r="U6" i="10"/>
  <c r="T6" i="10"/>
  <c r="P6" i="10"/>
  <c r="O6" i="10" s="1"/>
  <c r="AI6" i="10" s="1"/>
  <c r="N6" i="10"/>
  <c r="J6" i="10"/>
  <c r="I6" i="10"/>
  <c r="BE5" i="10"/>
  <c r="AZ5" i="10"/>
  <c r="AY5" i="10"/>
  <c r="AW5" i="10"/>
  <c r="AM5" i="10"/>
  <c r="AH5" i="10"/>
  <c r="AA5" i="10"/>
  <c r="Z5" i="10"/>
  <c r="U5" i="10"/>
  <c r="T5" i="10"/>
  <c r="P5" i="10"/>
  <c r="O5" i="10" s="1"/>
  <c r="AI5" i="10" s="1"/>
  <c r="N5" i="10"/>
  <c r="J5" i="10"/>
  <c r="I5" i="10"/>
  <c r="AN5" i="10" s="1"/>
  <c r="AO5" i="10" s="1"/>
  <c r="BE4" i="10"/>
  <c r="AY4" i="10"/>
  <c r="AZ4" i="10" s="1"/>
  <c r="AW4" i="10"/>
  <c r="AM4" i="10"/>
  <c r="AH4" i="10"/>
  <c r="AA4" i="10"/>
  <c r="Z4" i="10"/>
  <c r="U4" i="10"/>
  <c r="T4" i="10"/>
  <c r="P4" i="10"/>
  <c r="O4" i="10" s="1"/>
  <c r="AI4" i="10" s="1"/>
  <c r="N4" i="10"/>
  <c r="J4" i="10"/>
  <c r="I4" i="10"/>
  <c r="AN4" i="10" s="1"/>
  <c r="AO4" i="10" s="1"/>
  <c r="BE3" i="10"/>
  <c r="AY3" i="10"/>
  <c r="AW3" i="10"/>
  <c r="AZ3" i="10" s="1"/>
  <c r="AM3" i="10"/>
  <c r="AN3" i="10"/>
  <c r="AO3" i="10" s="1"/>
  <c r="AH3" i="10"/>
  <c r="AA3" i="10"/>
  <c r="Z3" i="10"/>
  <c r="U3" i="10"/>
  <c r="T3" i="10"/>
  <c r="P3" i="10"/>
  <c r="O3" i="10" s="1"/>
  <c r="AI3" i="10" s="1"/>
  <c r="N3" i="10"/>
  <c r="J3" i="10"/>
  <c r="I3" i="10"/>
  <c r="BE2" i="10"/>
  <c r="AY2" i="10"/>
  <c r="AW2" i="10"/>
  <c r="AZ2" i="10" s="1"/>
  <c r="AM2" i="10"/>
  <c r="AH2" i="10"/>
  <c r="AA2" i="10"/>
  <c r="Z2" i="10"/>
  <c r="U2" i="10"/>
  <c r="T2" i="10"/>
  <c r="P2" i="10"/>
  <c r="O2" i="10" s="1"/>
  <c r="AI2" i="10" s="1"/>
  <c r="N2" i="10"/>
  <c r="J2" i="10"/>
  <c r="I2" i="10"/>
  <c r="AG17" i="1" l="1"/>
  <c r="AG8" i="1"/>
  <c r="AG14" i="1"/>
  <c r="AG5" i="1"/>
  <c r="AG9" i="1"/>
  <c r="AG13" i="1"/>
  <c r="AG2" i="1"/>
  <c r="AJ2" i="1" s="1"/>
  <c r="AK2" i="1" s="1"/>
  <c r="AL2" i="1" s="1"/>
  <c r="AG16" i="1"/>
  <c r="AG3" i="1"/>
  <c r="AG18" i="1"/>
  <c r="AG7" i="1"/>
  <c r="AG10" i="1"/>
  <c r="AG4" i="1"/>
  <c r="AN58" i="10"/>
  <c r="AO58" i="10" s="1"/>
  <c r="AP58" i="10" s="1"/>
  <c r="BF39" i="10"/>
  <c r="BF37" i="10"/>
  <c r="AR7" i="10"/>
  <c r="AT7" i="10" s="1"/>
  <c r="BF47" i="10"/>
  <c r="BF55" i="10"/>
  <c r="BG32" i="10"/>
  <c r="BH32" i="10" s="1"/>
  <c r="BJ32" i="10" s="1"/>
  <c r="BF52" i="10"/>
  <c r="AP32" i="10"/>
  <c r="AP34" i="10"/>
  <c r="BF3" i="10"/>
  <c r="BF7" i="10"/>
  <c r="BF59" i="10"/>
  <c r="BG28" i="10"/>
  <c r="BH28" i="10" s="1"/>
  <c r="BJ28" i="10" s="1"/>
  <c r="BF31" i="10"/>
  <c r="BF35" i="10"/>
  <c r="BF25" i="10"/>
  <c r="BF29" i="10"/>
  <c r="BF33" i="10"/>
  <c r="AI31" i="10"/>
  <c r="AP6" i="10"/>
  <c r="AT6" i="10" s="1"/>
  <c r="BF51" i="10"/>
  <c r="AI53" i="10"/>
  <c r="AR57" i="10"/>
  <c r="BG57" i="10"/>
  <c r="AP57" i="10"/>
  <c r="BF57" i="10"/>
  <c r="BF13" i="10"/>
  <c r="AR33" i="10"/>
  <c r="BG33" i="10"/>
  <c r="AP33" i="10"/>
  <c r="AR8" i="10"/>
  <c r="BG8" i="10"/>
  <c r="BF8" i="10"/>
  <c r="AP8" i="10"/>
  <c r="AR9" i="10"/>
  <c r="BG9" i="10"/>
  <c r="AP9" i="10"/>
  <c r="BF9" i="10"/>
  <c r="BG5" i="10"/>
  <c r="AP5" i="10"/>
  <c r="BF5" i="10"/>
  <c r="AR5" i="10"/>
  <c r="BF4" i="10"/>
  <c r="AR4" i="10"/>
  <c r="BG4" i="10"/>
  <c r="AP4" i="10"/>
  <c r="BF2" i="10"/>
  <c r="AR13" i="10"/>
  <c r="BG13" i="10"/>
  <c r="AP13" i="10"/>
  <c r="AR2" i="10"/>
  <c r="BG2" i="10"/>
  <c r="AP2" i="10"/>
  <c r="BG3" i="10"/>
  <c r="AP3" i="10"/>
  <c r="AR3" i="10"/>
  <c r="AR37" i="10"/>
  <c r="BG37" i="10"/>
  <c r="AP37" i="10"/>
  <c r="AR23" i="10"/>
  <c r="BG23" i="10"/>
  <c r="AP23" i="10"/>
  <c r="AR29" i="10"/>
  <c r="BG29" i="10"/>
  <c r="AP29" i="10"/>
  <c r="BF38" i="10"/>
  <c r="AR38" i="10"/>
  <c r="BG44" i="10"/>
  <c r="AP44" i="10"/>
  <c r="BF44" i="10"/>
  <c r="AR49" i="10"/>
  <c r="BG49" i="10"/>
  <c r="AP49" i="10"/>
  <c r="AZ12" i="10"/>
  <c r="AN18" i="10"/>
  <c r="AO18" i="10" s="1"/>
  <c r="BF19" i="10"/>
  <c r="AZ20" i="10"/>
  <c r="AI21" i="10"/>
  <c r="BG30" i="10"/>
  <c r="AR32" i="10"/>
  <c r="AR35" i="10"/>
  <c r="BG35" i="10"/>
  <c r="AP35" i="10"/>
  <c r="AN36" i="10"/>
  <c r="AO36" i="10" s="1"/>
  <c r="AR15" i="10"/>
  <c r="BG15" i="10"/>
  <c r="AP15" i="10"/>
  <c r="AR21" i="10"/>
  <c r="BG21" i="10"/>
  <c r="BH21" i="10" s="1"/>
  <c r="BJ21" i="10" s="1"/>
  <c r="AP21" i="10"/>
  <c r="AN40" i="10"/>
  <c r="AO40" i="10" s="1"/>
  <c r="BG56" i="10"/>
  <c r="AP56" i="10"/>
  <c r="BF56" i="10"/>
  <c r="AR24" i="10"/>
  <c r="AR27" i="10"/>
  <c r="BG27" i="10"/>
  <c r="AP27" i="10"/>
  <c r="AR45" i="10"/>
  <c r="BG45" i="10"/>
  <c r="BH45" i="10" s="1"/>
  <c r="BJ45" i="10" s="1"/>
  <c r="AP45" i="10"/>
  <c r="BF46" i="10"/>
  <c r="BH46" i="10" s="1"/>
  <c r="BJ46" i="10" s="1"/>
  <c r="AR46" i="10"/>
  <c r="BG52" i="10"/>
  <c r="AP52" i="10"/>
  <c r="AR61" i="10"/>
  <c r="BG61" i="10"/>
  <c r="AP61" i="10"/>
  <c r="AP38" i="10"/>
  <c r="AP50" i="10"/>
  <c r="AT50" i="10" s="1"/>
  <c r="BG7" i="10"/>
  <c r="AN12" i="10"/>
  <c r="AO12" i="10" s="1"/>
  <c r="AN22" i="10"/>
  <c r="AO22" i="10" s="1"/>
  <c r="BF23" i="10"/>
  <c r="AZ24" i="10"/>
  <c r="AI25" i="10"/>
  <c r="AR39" i="10"/>
  <c r="BG39" i="10"/>
  <c r="AP39" i="10"/>
  <c r="AI41" i="10"/>
  <c r="AR55" i="10"/>
  <c r="BG55" i="10"/>
  <c r="AP55" i="10"/>
  <c r="AR56" i="10"/>
  <c r="AI57" i="10"/>
  <c r="BG11" i="10"/>
  <c r="AP11" i="10"/>
  <c r="AT11" i="10" s="1"/>
  <c r="AR43" i="10"/>
  <c r="BG43" i="10"/>
  <c r="AP43" i="10"/>
  <c r="BF10" i="10"/>
  <c r="AR10" i="10"/>
  <c r="AT10" i="10" s="1"/>
  <c r="BG10" i="10"/>
  <c r="AR19" i="10"/>
  <c r="BG19" i="10"/>
  <c r="AP19" i="10"/>
  <c r="AN20" i="10"/>
  <c r="AO20" i="10" s="1"/>
  <c r="AR25" i="10"/>
  <c r="BG25" i="10"/>
  <c r="AP25" i="10"/>
  <c r="AP28" i="10"/>
  <c r="BF34" i="10"/>
  <c r="BH34" i="10" s="1"/>
  <c r="BJ34" i="10" s="1"/>
  <c r="AR34" i="10"/>
  <c r="AI37" i="10"/>
  <c r="AR41" i="10"/>
  <c r="BG41" i="10"/>
  <c r="BH41" i="10" s="1"/>
  <c r="BJ41" i="10" s="1"/>
  <c r="AP41" i="10"/>
  <c r="BF43" i="10"/>
  <c r="AP46" i="10"/>
  <c r="AN48" i="10"/>
  <c r="AO48" i="10" s="1"/>
  <c r="BF49" i="10"/>
  <c r="AR51" i="10"/>
  <c r="BG51" i="10"/>
  <c r="AP51" i="10"/>
  <c r="AR52" i="10"/>
  <c r="AR60" i="10"/>
  <c r="BG60" i="10"/>
  <c r="AP60" i="10"/>
  <c r="BF60" i="10"/>
  <c r="AN16" i="10"/>
  <c r="AO16" i="10" s="1"/>
  <c r="AP24" i="10"/>
  <c r="BF6" i="10"/>
  <c r="AN14" i="10"/>
  <c r="AO14" i="10" s="1"/>
  <c r="BF15" i="10"/>
  <c r="AZ16" i="10"/>
  <c r="AI17" i="10"/>
  <c r="AR28" i="10"/>
  <c r="AR31" i="10"/>
  <c r="BG31" i="10"/>
  <c r="AP31" i="10"/>
  <c r="AN42" i="10"/>
  <c r="AO42" i="10" s="1"/>
  <c r="BF50" i="10"/>
  <c r="AN54" i="10"/>
  <c r="AO54" i="10" s="1"/>
  <c r="BF54" i="10" s="1"/>
  <c r="BF30" i="10"/>
  <c r="AR30" i="10"/>
  <c r="AT30" i="10" s="1"/>
  <c r="AR44" i="10"/>
  <c r="BG6" i="10"/>
  <c r="AZ8" i="10"/>
  <c r="BF11" i="10"/>
  <c r="AR17" i="10"/>
  <c r="BG17" i="10"/>
  <c r="BH17" i="10" s="1"/>
  <c r="BJ17" i="10" s="1"/>
  <c r="AP17" i="10"/>
  <c r="BG24" i="10"/>
  <c r="BH24" i="10" s="1"/>
  <c r="BJ24" i="10" s="1"/>
  <c r="AN26" i="10"/>
  <c r="AO26" i="10" s="1"/>
  <c r="BF27" i="10"/>
  <c r="AZ28" i="10"/>
  <c r="BG38" i="10"/>
  <c r="AR47" i="10"/>
  <c r="BG47" i="10"/>
  <c r="AP47" i="10"/>
  <c r="BG50" i="10"/>
  <c r="AR53" i="10"/>
  <c r="BG53" i="10"/>
  <c r="BH53" i="10" s="1"/>
  <c r="BJ53" i="10" s="1"/>
  <c r="AP53" i="10"/>
  <c r="AR59" i="10"/>
  <c r="BG59" i="10"/>
  <c r="AP59" i="10"/>
  <c r="BF61" i="10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V2" i="1"/>
  <c r="Q2" i="1"/>
  <c r="V3" i="1"/>
  <c r="W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W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AM2" i="1" l="1"/>
  <c r="AN2" i="1"/>
  <c r="BA2" i="1"/>
  <c r="AJ16" i="1"/>
  <c r="AK16" i="1" s="1"/>
  <c r="AJ10" i="1"/>
  <c r="AK10" i="1" s="1"/>
  <c r="AJ13" i="1"/>
  <c r="AK13" i="1" s="1"/>
  <c r="AJ5" i="1"/>
  <c r="AK5" i="1" s="1"/>
  <c r="AJ17" i="1"/>
  <c r="AK17" i="1" s="1"/>
  <c r="AJ9" i="1"/>
  <c r="AK9" i="1" s="1"/>
  <c r="AN9" i="1" s="1"/>
  <c r="AJ8" i="1"/>
  <c r="AK8" i="1" s="1"/>
  <c r="AJ14" i="1"/>
  <c r="AK14" i="1" s="1"/>
  <c r="AJ12" i="1"/>
  <c r="AK12" i="1" s="1"/>
  <c r="AJ4" i="1"/>
  <c r="AK4" i="1" s="1"/>
  <c r="AJ6" i="1"/>
  <c r="AK6" i="1" s="1"/>
  <c r="AJ18" i="1"/>
  <c r="AK18" i="1" s="1"/>
  <c r="AJ19" i="1"/>
  <c r="AK19" i="1" s="1"/>
  <c r="AN19" i="1" s="1"/>
  <c r="AJ11" i="1"/>
  <c r="AK11" i="1" s="1"/>
  <c r="AJ3" i="1"/>
  <c r="AK3" i="1" s="1"/>
  <c r="AJ15" i="1"/>
  <c r="AK15" i="1" s="1"/>
  <c r="AJ7" i="1"/>
  <c r="AK7" i="1" s="1"/>
  <c r="BH6" i="10"/>
  <c r="BJ6" i="10" s="1"/>
  <c r="BH39" i="10"/>
  <c r="BJ39" i="10" s="1"/>
  <c r="BH55" i="10"/>
  <c r="BJ55" i="10" s="1"/>
  <c r="AR58" i="10"/>
  <c r="AT58" i="10" s="1"/>
  <c r="BG58" i="10"/>
  <c r="BF58" i="10"/>
  <c r="BH37" i="10"/>
  <c r="BJ37" i="10" s="1"/>
  <c r="BH51" i="10"/>
  <c r="BJ51" i="10" s="1"/>
  <c r="BH19" i="10"/>
  <c r="BJ19" i="10" s="1"/>
  <c r="BH47" i="10"/>
  <c r="BJ47" i="10" s="1"/>
  <c r="BH7" i="10"/>
  <c r="BJ7" i="10" s="1"/>
  <c r="AT53" i="10"/>
  <c r="BH31" i="10"/>
  <c r="BJ31" i="10" s="1"/>
  <c r="BH56" i="10"/>
  <c r="BJ56" i="10" s="1"/>
  <c r="BH25" i="10"/>
  <c r="BJ25" i="10" s="1"/>
  <c r="AT60" i="10"/>
  <c r="AT39" i="10"/>
  <c r="AT27" i="10"/>
  <c r="AT21" i="10"/>
  <c r="BH35" i="10"/>
  <c r="BJ35" i="10" s="1"/>
  <c r="AT25" i="10"/>
  <c r="BH52" i="10"/>
  <c r="BJ52" i="10" s="1"/>
  <c r="AT4" i="10"/>
  <c r="AT33" i="10"/>
  <c r="AT47" i="10"/>
  <c r="AT34" i="10"/>
  <c r="AT35" i="10"/>
  <c r="AT37" i="10"/>
  <c r="BH13" i="10"/>
  <c r="BJ13" i="10" s="1"/>
  <c r="AT57" i="10"/>
  <c r="BH38" i="10"/>
  <c r="BJ38" i="10" s="1"/>
  <c r="AT32" i="10"/>
  <c r="AT5" i="10"/>
  <c r="BH44" i="10"/>
  <c r="BJ44" i="10" s="1"/>
  <c r="BH15" i="10"/>
  <c r="BJ15" i="10" s="1"/>
  <c r="AT24" i="10"/>
  <c r="BH3" i="10"/>
  <c r="BJ3" i="10" s="1"/>
  <c r="BH50" i="10"/>
  <c r="BJ50" i="10" s="1"/>
  <c r="BH43" i="10"/>
  <c r="BJ43" i="10" s="1"/>
  <c r="BH23" i="10"/>
  <c r="BJ23" i="10" s="1"/>
  <c r="AT2" i="10"/>
  <c r="BH4" i="10"/>
  <c r="BJ4" i="10" s="1"/>
  <c r="AT9" i="10"/>
  <c r="BH33" i="10"/>
  <c r="BJ33" i="10" s="1"/>
  <c r="BH29" i="10"/>
  <c r="BJ29" i="10" s="1"/>
  <c r="BH2" i="10"/>
  <c r="BJ2" i="10" s="1"/>
  <c r="BH59" i="10"/>
  <c r="BJ59" i="10" s="1"/>
  <c r="BH60" i="10"/>
  <c r="BJ60" i="10" s="1"/>
  <c r="AT46" i="10"/>
  <c r="AT28" i="10"/>
  <c r="BH10" i="10"/>
  <c r="BJ10" i="10" s="1"/>
  <c r="AT49" i="10"/>
  <c r="BG48" i="10"/>
  <c r="AP48" i="10"/>
  <c r="AR48" i="10"/>
  <c r="BF18" i="10"/>
  <c r="AR18" i="10"/>
  <c r="BG18" i="10"/>
  <c r="AP18" i="10"/>
  <c r="BH9" i="10"/>
  <c r="BJ9" i="10" s="1"/>
  <c r="BG40" i="10"/>
  <c r="AP40" i="10"/>
  <c r="BF40" i="10"/>
  <c r="AR40" i="10"/>
  <c r="BF42" i="10"/>
  <c r="AR42" i="10"/>
  <c r="BG42" i="10"/>
  <c r="AP42" i="10"/>
  <c r="BF14" i="10"/>
  <c r="AR14" i="10"/>
  <c r="AP14" i="10"/>
  <c r="BG14" i="10"/>
  <c r="BH11" i="10"/>
  <c r="BJ11" i="10" s="1"/>
  <c r="AT52" i="10"/>
  <c r="BH27" i="10"/>
  <c r="BJ27" i="10" s="1"/>
  <c r="AP12" i="10"/>
  <c r="BG12" i="10"/>
  <c r="AR12" i="10"/>
  <c r="BF12" i="10"/>
  <c r="AT31" i="10"/>
  <c r="AT41" i="10"/>
  <c r="AT38" i="10"/>
  <c r="BH49" i="10"/>
  <c r="BJ49" i="10" s="1"/>
  <c r="AT29" i="10"/>
  <c r="AT13" i="10"/>
  <c r="BF26" i="10"/>
  <c r="AR26" i="10"/>
  <c r="BG26" i="10"/>
  <c r="AP26" i="10"/>
  <c r="AT51" i="10"/>
  <c r="BF48" i="10"/>
  <c r="AT61" i="10"/>
  <c r="AT15" i="10"/>
  <c r="BH30" i="10"/>
  <c r="BJ30" i="10" s="1"/>
  <c r="AT8" i="10"/>
  <c r="BF16" i="10"/>
  <c r="AR16" i="10"/>
  <c r="AP16" i="10"/>
  <c r="BG16" i="10"/>
  <c r="BF20" i="10"/>
  <c r="AP20" i="10"/>
  <c r="AR20" i="10"/>
  <c r="BG20" i="10"/>
  <c r="AT55" i="10"/>
  <c r="BH61" i="10"/>
  <c r="BJ61" i="10" s="1"/>
  <c r="AR54" i="10"/>
  <c r="BG54" i="10"/>
  <c r="BH54" i="10" s="1"/>
  <c r="BJ54" i="10" s="1"/>
  <c r="AP54" i="10"/>
  <c r="AT59" i="10"/>
  <c r="AT17" i="10"/>
  <c r="AT19" i="10"/>
  <c r="AT43" i="10"/>
  <c r="AT45" i="10"/>
  <c r="AT56" i="10"/>
  <c r="AT44" i="10"/>
  <c r="AT23" i="10"/>
  <c r="AT3" i="10"/>
  <c r="BH5" i="10"/>
  <c r="BJ5" i="10" s="1"/>
  <c r="BH8" i="10"/>
  <c r="BJ8" i="10" s="1"/>
  <c r="BH57" i="10"/>
  <c r="BJ57" i="10" s="1"/>
  <c r="BF22" i="10"/>
  <c r="AR22" i="10"/>
  <c r="AP22" i="10"/>
  <c r="BG22" i="10"/>
  <c r="BF36" i="10"/>
  <c r="AR36" i="10"/>
  <c r="AP36" i="10"/>
  <c r="BG36" i="10"/>
  <c r="AY3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L3" i="1"/>
  <c r="AF3" i="1" s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AF18" i="1" s="1"/>
  <c r="L19" i="1"/>
  <c r="AP2" i="1" l="1"/>
  <c r="AL3" i="1"/>
  <c r="AN3" i="1"/>
  <c r="AL17" i="1"/>
  <c r="AN17" i="1"/>
  <c r="AL4" i="1"/>
  <c r="AN4" i="1"/>
  <c r="AL7" i="1"/>
  <c r="AN7" i="1"/>
  <c r="AL12" i="1"/>
  <c r="AN12" i="1"/>
  <c r="AL15" i="1"/>
  <c r="AN15" i="1"/>
  <c r="AL11" i="1"/>
  <c r="AN11" i="1"/>
  <c r="AL10" i="1"/>
  <c r="AN10" i="1"/>
  <c r="AL18" i="1"/>
  <c r="AN18" i="1"/>
  <c r="AL14" i="1"/>
  <c r="AN14" i="1"/>
  <c r="AL5" i="1"/>
  <c r="AN5" i="1"/>
  <c r="AL16" i="1"/>
  <c r="AN16" i="1"/>
  <c r="AL6" i="1"/>
  <c r="AN6" i="1"/>
  <c r="AL8" i="1"/>
  <c r="AN8" i="1"/>
  <c r="AL13" i="1"/>
  <c r="AN13" i="1"/>
  <c r="AM9" i="1"/>
  <c r="AL9" i="1"/>
  <c r="AM19" i="1"/>
  <c r="AL19" i="1"/>
  <c r="AM5" i="1"/>
  <c r="AM4" i="1"/>
  <c r="AM8" i="1"/>
  <c r="AM7" i="1"/>
  <c r="AM3" i="1"/>
  <c r="AM6" i="1"/>
  <c r="AM13" i="1"/>
  <c r="AM12" i="1"/>
  <c r="AM15" i="1"/>
  <c r="AM11" i="1"/>
  <c r="AM17" i="1"/>
  <c r="AM18" i="1"/>
  <c r="AM14" i="1"/>
  <c r="AM16" i="1"/>
  <c r="AM10" i="1"/>
  <c r="BA9" i="1"/>
  <c r="BA13" i="1"/>
  <c r="BA17" i="1"/>
  <c r="BA8" i="1"/>
  <c r="BA7" i="1"/>
  <c r="BA12" i="1"/>
  <c r="BA15" i="1"/>
  <c r="BA11" i="1"/>
  <c r="BA19" i="1"/>
  <c r="BA14" i="1"/>
  <c r="BA16" i="1"/>
  <c r="BA10" i="1"/>
  <c r="BA6" i="1"/>
  <c r="BA5" i="1"/>
  <c r="BA4" i="1"/>
  <c r="BA3" i="1"/>
  <c r="AF17" i="1"/>
  <c r="AF9" i="1"/>
  <c r="AF16" i="1"/>
  <c r="AF15" i="1"/>
  <c r="AF7" i="1"/>
  <c r="AF10" i="1"/>
  <c r="AF14" i="1"/>
  <c r="AF8" i="1"/>
  <c r="AF13" i="1"/>
  <c r="AF12" i="1"/>
  <c r="AF19" i="1"/>
  <c r="AF11" i="1"/>
  <c r="AF5" i="1"/>
  <c r="AF4" i="1"/>
  <c r="AF6" i="1"/>
  <c r="AZ6" i="1"/>
  <c r="BH58" i="10"/>
  <c r="BJ58" i="10" s="1"/>
  <c r="BK2" i="10"/>
  <c r="AT16" i="10"/>
  <c r="BH26" i="10"/>
  <c r="BJ26" i="10" s="1"/>
  <c r="AT14" i="10"/>
  <c r="AT20" i="10"/>
  <c r="BH18" i="10"/>
  <c r="BJ18" i="10" s="1"/>
  <c r="BH14" i="10"/>
  <c r="BJ14" i="10" s="1"/>
  <c r="AT22" i="10"/>
  <c r="BH12" i="10"/>
  <c r="BJ12" i="10" s="1"/>
  <c r="AT12" i="10"/>
  <c r="BH36" i="10"/>
  <c r="BJ36" i="10" s="1"/>
  <c r="AT26" i="10"/>
  <c r="AT18" i="10"/>
  <c r="AT36" i="10"/>
  <c r="BH20" i="10"/>
  <c r="BJ20" i="10" s="1"/>
  <c r="AT40" i="10"/>
  <c r="BH22" i="10"/>
  <c r="BJ22" i="10" s="1"/>
  <c r="BH40" i="10"/>
  <c r="BJ40" i="10" s="1"/>
  <c r="AT54" i="10"/>
  <c r="AT42" i="10"/>
  <c r="AT48" i="10"/>
  <c r="BH16" i="10"/>
  <c r="BJ16" i="10" s="1"/>
  <c r="BH42" i="10"/>
  <c r="BJ42" i="10" s="1"/>
  <c r="BH48" i="10"/>
  <c r="BJ48" i="10" s="1"/>
  <c r="AU17" i="1"/>
  <c r="AU9" i="1"/>
  <c r="AU12" i="1"/>
  <c r="AU4" i="1"/>
  <c r="AU15" i="1"/>
  <c r="AU7" i="1"/>
  <c r="AU14" i="1"/>
  <c r="AU6" i="1"/>
  <c r="AZ12" i="1"/>
  <c r="AZ19" i="1"/>
  <c r="AZ11" i="1"/>
  <c r="AZ3" i="1"/>
  <c r="AU13" i="1"/>
  <c r="AU5" i="1"/>
  <c r="AU19" i="1"/>
  <c r="AU11" i="1"/>
  <c r="AU3" i="1"/>
  <c r="AU18" i="1"/>
  <c r="AU10" i="1"/>
  <c r="AU16" i="1"/>
  <c r="AU8" i="1"/>
  <c r="BA18" i="1" l="1"/>
  <c r="BB6" i="1"/>
  <c r="AZ2" i="1"/>
  <c r="AP12" i="1"/>
  <c r="AP11" i="1"/>
  <c r="AP3" i="1"/>
  <c r="AP19" i="1"/>
  <c r="AZ7" i="1"/>
  <c r="AZ13" i="1"/>
  <c r="AZ15" i="1"/>
  <c r="AZ16" i="1"/>
  <c r="AZ14" i="1"/>
  <c r="AZ5" i="1"/>
  <c r="AZ8" i="1"/>
  <c r="AZ4" i="1"/>
  <c r="BB12" i="1"/>
  <c r="BD12" i="1" s="1"/>
  <c r="BB19" i="1"/>
  <c r="BD19" i="1" s="1"/>
  <c r="BB11" i="1"/>
  <c r="BD11" i="1" s="1"/>
  <c r="BB3" i="1"/>
  <c r="BD3" i="1" s="1"/>
  <c r="AZ10" i="1"/>
  <c r="AZ9" i="1"/>
  <c r="AZ18" i="1"/>
  <c r="AZ17" i="1"/>
  <c r="AP18" i="1" l="1"/>
  <c r="AP6" i="1"/>
  <c r="BB13" i="1"/>
  <c r="BD13" i="1" s="1"/>
  <c r="BB4" i="1"/>
  <c r="BD4" i="1" s="1"/>
  <c r="BB7" i="1"/>
  <c r="BD7" i="1" s="1"/>
  <c r="BB16" i="1"/>
  <c r="BD16" i="1" s="1"/>
  <c r="BB8" i="1"/>
  <c r="BD8" i="1" s="1"/>
  <c r="AP5" i="1"/>
  <c r="BD6" i="1"/>
  <c r="BB15" i="1"/>
  <c r="BD15" i="1" s="1"/>
  <c r="BB5" i="1"/>
  <c r="BD5" i="1" s="1"/>
  <c r="AP13" i="1"/>
  <c r="BB14" i="1"/>
  <c r="BD14" i="1" s="1"/>
  <c r="AP8" i="1"/>
  <c r="AP15" i="1"/>
  <c r="AP4" i="1"/>
  <c r="AP16" i="1"/>
  <c r="AP7" i="1"/>
  <c r="AP14" i="1"/>
  <c r="BB2" i="1"/>
  <c r="BD2" i="1" s="1"/>
  <c r="BB18" i="1"/>
  <c r="BD18" i="1" s="1"/>
  <c r="BB9" i="1"/>
  <c r="BD9" i="1" s="1"/>
  <c r="BB17" i="1"/>
  <c r="BD17" i="1" s="1"/>
  <c r="BB10" i="1"/>
  <c r="BD10" i="1" s="1"/>
  <c r="AP17" i="1"/>
  <c r="AP10" i="1"/>
  <c r="AP9" i="1"/>
</calcChain>
</file>

<file path=xl/sharedStrings.xml><?xml version="1.0" encoding="utf-8"?>
<sst xmlns="http://schemas.openxmlformats.org/spreadsheetml/2006/main" count="751" uniqueCount="109">
  <si>
    <t>Codigo Cliente</t>
  </si>
  <si>
    <t>ASCENSION GARCIA SL</t>
  </si>
  <si>
    <t>5.14432.00.00.100080</t>
  </si>
  <si>
    <t>Soluciones Personalizadas RPV</t>
  </si>
  <si>
    <t>Ilimitada + 30GB</t>
  </si>
  <si>
    <t>B30574933</t>
  </si>
  <si>
    <t>Activo</t>
  </si>
  <si>
    <t>150 min + 1GB</t>
  </si>
  <si>
    <t>Ilimitada + 12GB</t>
  </si>
  <si>
    <t>Ilimitada +2GB</t>
  </si>
  <si>
    <t>Infinita</t>
  </si>
  <si>
    <t>Ilimitada+ 5GB</t>
  </si>
  <si>
    <t>SAMSUNG GALAXY Z FLIP 3 5G 128GB BLANCO</t>
  </si>
  <si>
    <t>IPHONE 13 PRO MAX 128GB GRAFITO</t>
  </si>
  <si>
    <t>IPHONE 13 PRO MAX 128GB AZUL ALPINO</t>
  </si>
  <si>
    <t>Tipo de contrato</t>
  </si>
  <si>
    <t>Renovación</t>
  </si>
  <si>
    <t>Fecha inicio de contrato</t>
  </si>
  <si>
    <t>Duracion de contrato</t>
  </si>
  <si>
    <t>Fecha Fin de Contrato</t>
  </si>
  <si>
    <t>Motivo de Penalización</t>
  </si>
  <si>
    <t>Duración contrato renovación</t>
  </si>
  <si>
    <t>Fecha fin contrato renovación</t>
  </si>
  <si>
    <t>Meses a Fin de contrato</t>
  </si>
  <si>
    <t>Meses cumplidos de contrato</t>
  </si>
  <si>
    <t>Nombre Empresa</t>
  </si>
  <si>
    <t>AAPP</t>
  </si>
  <si>
    <t>No</t>
  </si>
  <si>
    <t>Fecha de  baja</t>
  </si>
  <si>
    <t>Fecha cambio de tarifa</t>
  </si>
  <si>
    <t xml:space="preserve">Penalización por 
downgrade Tarifa Voz+Datos </t>
  </si>
  <si>
    <t>Desc. Paquete Servicio
 voz+datos</t>
  </si>
  <si>
    <t>Desc. Tarifa Ser. Contr.
 Voz</t>
  </si>
  <si>
    <t>Penalización por
downgrade Datos</t>
  </si>
  <si>
    <t>Tarifa Voz+Datos Destino</t>
  </si>
  <si>
    <t>Tarifa Datos Destino</t>
  </si>
  <si>
    <t>Fecha de Ventana de Cambio</t>
  </si>
  <si>
    <t>Fecha Renove</t>
  </si>
  <si>
    <t>Nombre Producto
Marca/modelo terminal</t>
  </si>
  <si>
    <t>Precio
del terminal</t>
  </si>
  <si>
    <t>Plazo de 
amortización (meses)</t>
  </si>
  <si>
    <t>Importe (€) de amortización
mensual por línea</t>
  </si>
  <si>
    <t>Importe (€) de amortización
total por línea</t>
  </si>
  <si>
    <t>IMPORTE TOTAL
AMORTIZACION</t>
  </si>
  <si>
    <t>Fecha de inicio
de la penalización</t>
  </si>
  <si>
    <t>Número de
meses en suspensión</t>
  </si>
  <si>
    <t>Número de meses
hasta vencimiento</t>
  </si>
  <si>
    <t xml:space="preserve">Importe (€) Amortización TERMINALES voz </t>
  </si>
  <si>
    <t>Importe (€) Modelo TERMINAL</t>
  </si>
  <si>
    <t xml:space="preserve">Importe (€) Amortización TERMINALES voz+datos / datos </t>
  </si>
  <si>
    <t>Importe (€) Tarifa de Datos &gt;2GB</t>
  </si>
  <si>
    <t>Cargo (€) de Penalizaciones asociadas a TERMINALES</t>
  </si>
  <si>
    <t>Número de Dias
hasta vencimiento</t>
  </si>
  <si>
    <t>Importe(€) por linea
Servicios Oficina Plus</t>
  </si>
  <si>
    <t>Internet movil (60GB/90GB)
no devolución equipos</t>
  </si>
  <si>
    <t>Importe(€) por linea
internet móvil</t>
  </si>
  <si>
    <t>Cargos adicionales(€)
no devolución equipos</t>
  </si>
  <si>
    <t>Facturacion mensual
mes 1 (de los 3 ultimos)</t>
  </si>
  <si>
    <t>Facturacion mensual
mes 2 (de los 3 ultimos)</t>
  </si>
  <si>
    <t>Facturacion mensual
mes 3 (de los 3 ultimos)</t>
  </si>
  <si>
    <t>Media de facturación mensual (3 ultimos meses)</t>
  </si>
  <si>
    <t>Importe(€) de penalización Tarifa</t>
  </si>
  <si>
    <t>Cargo por % de facturación (Tabla)</t>
  </si>
  <si>
    <t xml:space="preserve"> % de facturación (Tabla)</t>
  </si>
  <si>
    <t>IMPORTE TOTAL TARIFA</t>
  </si>
  <si>
    <t>IMPORTE TOTAL DE TERMINALES</t>
  </si>
  <si>
    <t>Acuerdo Marco</t>
  </si>
  <si>
    <t>Bajas</t>
  </si>
  <si>
    <t>Documento
Identificacion</t>
  </si>
  <si>
    <t>NO</t>
  </si>
  <si>
    <t>Fecha inicio renovación de contrato</t>
  </si>
  <si>
    <t>Desc. Estado
Servicio Contratado</t>
  </si>
  <si>
    <t>MSISDN</t>
  </si>
  <si>
    <t>Fecha Activacion
MSISDN</t>
  </si>
  <si>
    <t>Fecha Alta</t>
  </si>
  <si>
    <t>Dias Duración contrato</t>
  </si>
  <si>
    <t>Numero dias  suspension</t>
  </si>
  <si>
    <t>Servicios Oficina Plus
no devolución equipos</t>
  </si>
  <si>
    <t>IMPORTE TOTAL DEV.EQUIPOS</t>
  </si>
  <si>
    <t xml:space="preserve">Importe (€) Tarifa voz </t>
  </si>
  <si>
    <t>Total importe Tarifas</t>
  </si>
  <si>
    <t>TOTAL</t>
  </si>
  <si>
    <t>IPHONE 11 256GB NEGRO</t>
  </si>
  <si>
    <t>SAMSUNG GALAXY A03S NEGRO</t>
  </si>
  <si>
    <t>SAMSUNG GALAXY A20E NEGRO A202F</t>
  </si>
  <si>
    <t>ORANGE GAMA 300</t>
  </si>
  <si>
    <t>XXXXXXXXX</t>
  </si>
  <si>
    <t>XXXXXXXXXXXXXXXXXXXXX</t>
  </si>
  <si>
    <t>XXXXXXXXXXXXXXXXX</t>
  </si>
  <si>
    <t>XXXXXXXXXXX</t>
  </si>
  <si>
    <t>TELEFONO</t>
  </si>
  <si>
    <t>xxxxxxxxx</t>
  </si>
  <si>
    <t xml:space="preserve">Fecha Activacion
</t>
  </si>
  <si>
    <t>Producto 1</t>
  </si>
  <si>
    <t>Producto 2</t>
  </si>
  <si>
    <t>Producto 3</t>
  </si>
  <si>
    <t>ALTA</t>
  </si>
  <si>
    <t>DIA</t>
  </si>
  <si>
    <t>Mes 1</t>
  </si>
  <si>
    <t>Mes 2</t>
  </si>
  <si>
    <t>Mes 3</t>
  </si>
  <si>
    <t>Campo manual</t>
  </si>
  <si>
    <t>campo formula</t>
  </si>
  <si>
    <t xml:space="preserve"> 
Servicio Contratado</t>
  </si>
  <si>
    <t>MOTIVO</t>
  </si>
  <si>
    <t>xxxxxx</t>
  </si>
  <si>
    <t xml:space="preserve">Fecha
</t>
  </si>
  <si>
    <t>numero</t>
  </si>
  <si>
    <t>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</si>
</sst>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C00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rgb="FFFFC000"/>
      <name val="Helvetica 45 Light"/>
      <family val="2"/>
    </font>
    <font>
      <sz val="10"/>
      <name val="Helvetica 45 Light"/>
      <family val="2"/>
    </font>
    <font>
      <sz val="11"/>
      <name val="Helvetica 45 Light"/>
      <family val="2"/>
    </font>
    <font>
      <b/>
      <sz val="11"/>
      <name val="Helvetica 45 Light"/>
      <family val="2"/>
    </font>
    <font>
      <b/>
      <sz val="10"/>
      <color indexed="9"/>
      <name val="Helvetica 45 Light"/>
      <family val="2"/>
    </font>
    <font>
      <b/>
      <sz val="11"/>
      <color theme="1"/>
      <name val="Helvetica 45 Light"/>
      <family val="2"/>
    </font>
    <font>
      <sz val="11"/>
      <color rgb="FFFF0000"/>
      <name val="Helvetica 45 Light"/>
      <family val="2"/>
    </font>
    <font>
      <b/>
      <sz val="11"/>
      <color rgb="FF000000"/>
      <name val="Helvetica 45 Light"/>
      <family val="2"/>
    </font>
    <font>
      <sz val="11"/>
      <color theme="1"/>
      <name val="Helvetica 45 Light"/>
      <family val="2"/>
    </font>
    <font>
      <sz val="8"/>
      <name val="Calibri"/>
      <family val="2"/>
      <scheme val="minor"/>
    </font>
    <font>
      <sz val="10"/>
      <color rgb="FFFFC000"/>
      <name val="Helvetica 45 Light"/>
      <family val="2"/>
    </font>
    <font>
      <sz val="10"/>
      <color rgb="FF000000"/>
      <name val="Helvetica 45 Light"/>
      <family val="2"/>
    </font>
    <font>
      <sz val="10"/>
      <color theme="1"/>
      <name val="Helvetica 45 Light"/>
      <family val="2"/>
    </font>
    <font>
      <sz val="10"/>
      <color rgb="FFFF0000"/>
      <name val="Helvetica 45 Light"/>
      <family val="2"/>
    </font>
    <font>
      <b/>
      <sz val="10"/>
      <name val="Helvetica 45 Light"/>
      <family val="2"/>
    </font>
    <font>
      <b/>
      <sz val="11"/>
      <color rgb="FFFF0000"/>
      <name val="Helvetica 45 Light"/>
      <family val="2"/>
    </font>
    <font>
      <sz val="11"/>
      <color rgb="FF4B0064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11"/>
      </patternFill>
    </fill>
    <fill>
      <patternFill patternType="solid">
        <fgColor indexed="65"/>
        <bgColor indexed="9"/>
      </patternFill>
    </fill>
    <fill>
      <patternFill patternType="solid">
        <fgColor indexed="10"/>
        <bgColor indexed="1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1" fillId="3" borderId="3" xfId="1" applyFill="1" applyBorder="1" applyAlignment="1">
      <alignment horizontal="left" vertical="center"/>
    </xf>
    <xf numFmtId="0" fontId="0" fillId="0" borderId="3" xfId="0" applyBorder="1"/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13" fillId="0" borderId="0" xfId="0" applyFont="1"/>
    <xf numFmtId="0" fontId="13" fillId="3" borderId="3" xfId="1" applyFont="1" applyFill="1" applyBorder="1" applyAlignment="1">
      <alignment horizontal="left" vertical="center"/>
    </xf>
    <xf numFmtId="0" fontId="7" fillId="0" borderId="3" xfId="1" applyFont="1" applyBorder="1"/>
    <xf numFmtId="0" fontId="13" fillId="3" borderId="3" xfId="1" applyFont="1" applyFill="1" applyBorder="1" applyAlignment="1">
      <alignment horizontal="center" vertical="center"/>
    </xf>
    <xf numFmtId="0" fontId="13" fillId="0" borderId="3" xfId="0" applyFont="1" applyBorder="1"/>
    <xf numFmtId="14" fontId="13" fillId="0" borderId="3" xfId="0" applyNumberFormat="1" applyFont="1" applyBorder="1"/>
    <xf numFmtId="0" fontId="13" fillId="5" borderId="3" xfId="0" applyFont="1" applyFill="1" applyBorder="1"/>
    <xf numFmtId="14" fontId="13" fillId="7" borderId="3" xfId="0" applyNumberFormat="1" applyFont="1" applyFill="1" applyBorder="1"/>
    <xf numFmtId="0" fontId="13" fillId="7" borderId="3" xfId="0" applyFont="1" applyFill="1" applyBorder="1"/>
    <xf numFmtId="1" fontId="13" fillId="3" borderId="3" xfId="1" applyNumberFormat="1" applyFont="1" applyFill="1" applyBorder="1" applyAlignment="1">
      <alignment horizontal="center" vertical="center"/>
    </xf>
    <xf numFmtId="14" fontId="13" fillId="3" borderId="3" xfId="1" applyNumberFormat="1" applyFont="1" applyFill="1" applyBorder="1" applyAlignment="1">
      <alignment horizontal="left" vertical="center"/>
    </xf>
    <xf numFmtId="14" fontId="13" fillId="8" borderId="3" xfId="1" applyNumberFormat="1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/>
    </xf>
    <xf numFmtId="4" fontId="13" fillId="0" borderId="3" xfId="0" applyNumberFormat="1" applyFont="1" applyBorder="1"/>
    <xf numFmtId="4" fontId="13" fillId="7" borderId="3" xfId="0" applyNumberFormat="1" applyFont="1" applyFill="1" applyBorder="1"/>
    <xf numFmtId="14" fontId="11" fillId="7" borderId="3" xfId="0" applyNumberFormat="1" applyFont="1" applyFill="1" applyBorder="1"/>
    <xf numFmtId="1" fontId="13" fillId="7" borderId="3" xfId="0" applyNumberFormat="1" applyFont="1" applyFill="1" applyBorder="1"/>
    <xf numFmtId="2" fontId="13" fillId="7" borderId="3" xfId="0" applyNumberFormat="1" applyFont="1" applyFill="1" applyBorder="1"/>
    <xf numFmtId="2" fontId="13" fillId="0" borderId="3" xfId="0" applyNumberFormat="1" applyFont="1" applyBorder="1"/>
    <xf numFmtId="2" fontId="13" fillId="5" borderId="3" xfId="0" applyNumberFormat="1" applyFont="1" applyFill="1" applyBorder="1"/>
    <xf numFmtId="0" fontId="13" fillId="7" borderId="3" xfId="0" applyFont="1" applyFill="1" applyBorder="1" applyAlignment="1">
      <alignment horizontal="center"/>
    </xf>
    <xf numFmtId="4" fontId="13" fillId="0" borderId="3" xfId="0" applyNumberFormat="1" applyFont="1" applyFill="1" applyBorder="1"/>
    <xf numFmtId="4" fontId="13" fillId="9" borderId="3" xfId="0" applyNumberFormat="1" applyFont="1" applyFill="1" applyBorder="1"/>
    <xf numFmtId="0" fontId="13" fillId="0" borderId="3" xfId="0" applyFont="1" applyFill="1" applyBorder="1"/>
    <xf numFmtId="14" fontId="13" fillId="0" borderId="0" xfId="0" applyNumberFormat="1" applyFont="1"/>
    <xf numFmtId="1" fontId="13" fillId="0" borderId="0" xfId="0" applyNumberFormat="1" applyFont="1"/>
    <xf numFmtId="0" fontId="3" fillId="4" borderId="5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14" fontId="0" fillId="3" borderId="1" xfId="0" applyNumberFormat="1" applyFill="1" applyBorder="1" applyAlignment="1">
      <alignment horizontal="left" vertical="center"/>
    </xf>
    <xf numFmtId="0" fontId="15" fillId="2" borderId="4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3" borderId="3" xfId="1" applyFont="1" applyFill="1" applyBorder="1" applyAlignment="1">
      <alignment horizontal="left" vertical="center"/>
    </xf>
    <xf numFmtId="0" fontId="6" fillId="0" borderId="3" xfId="1" applyFont="1" applyBorder="1"/>
    <xf numFmtId="0" fontId="17" fillId="3" borderId="3" xfId="1" applyFont="1" applyFill="1" applyBorder="1" applyAlignment="1">
      <alignment horizontal="center" vertical="center"/>
    </xf>
    <xf numFmtId="0" fontId="17" fillId="0" borderId="3" xfId="0" applyFont="1" applyBorder="1"/>
    <xf numFmtId="14" fontId="17" fillId="0" borderId="3" xfId="0" applyNumberFormat="1" applyFont="1" applyBorder="1"/>
    <xf numFmtId="0" fontId="17" fillId="5" borderId="3" xfId="0" applyFont="1" applyFill="1" applyBorder="1"/>
    <xf numFmtId="14" fontId="17" fillId="7" borderId="3" xfId="0" applyNumberFormat="1" applyFont="1" applyFill="1" applyBorder="1"/>
    <xf numFmtId="0" fontId="17" fillId="7" borderId="3" xfId="0" applyFont="1" applyFill="1" applyBorder="1"/>
    <xf numFmtId="1" fontId="17" fillId="3" borderId="3" xfId="1" applyNumberFormat="1" applyFont="1" applyFill="1" applyBorder="1" applyAlignment="1">
      <alignment horizontal="center" vertical="center"/>
    </xf>
    <xf numFmtId="14" fontId="17" fillId="3" borderId="3" xfId="1" applyNumberFormat="1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center"/>
    </xf>
    <xf numFmtId="4" fontId="17" fillId="0" borderId="3" xfId="0" applyNumberFormat="1" applyFont="1" applyBorder="1"/>
    <xf numFmtId="4" fontId="17" fillId="7" borderId="3" xfId="0" applyNumberFormat="1" applyFont="1" applyFill="1" applyBorder="1"/>
    <xf numFmtId="14" fontId="18" fillId="7" borderId="3" xfId="0" applyNumberFormat="1" applyFont="1" applyFill="1" applyBorder="1"/>
    <xf numFmtId="1" fontId="17" fillId="7" borderId="3" xfId="0" applyNumberFormat="1" applyFont="1" applyFill="1" applyBorder="1"/>
    <xf numFmtId="2" fontId="17" fillId="7" borderId="3" xfId="0" applyNumberFormat="1" applyFont="1" applyFill="1" applyBorder="1"/>
    <xf numFmtId="0" fontId="17" fillId="7" borderId="3" xfId="0" applyFont="1" applyFill="1" applyBorder="1" applyAlignment="1">
      <alignment horizontal="center"/>
    </xf>
    <xf numFmtId="0" fontId="17" fillId="0" borderId="0" xfId="0" applyFont="1"/>
    <xf numFmtId="1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5" xfId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/>
    </xf>
    <xf numFmtId="0" fontId="18" fillId="7" borderId="3" xfId="0" applyFont="1" applyFill="1" applyBorder="1"/>
    <xf numFmtId="4" fontId="17" fillId="7" borderId="3" xfId="0" applyNumberFormat="1" applyFont="1" applyFill="1" applyBorder="1" applyAlignment="1">
      <alignment horizontal="right"/>
    </xf>
    <xf numFmtId="1" fontId="17" fillId="7" borderId="3" xfId="0" applyNumberFormat="1" applyFont="1" applyFill="1" applyBorder="1" applyAlignment="1">
      <alignment horizontal="right"/>
    </xf>
    <xf numFmtId="14" fontId="17" fillId="10" borderId="3" xfId="0" applyNumberFormat="1" applyFont="1" applyFill="1" applyBorder="1"/>
    <xf numFmtId="14" fontId="17" fillId="0" borderId="3" xfId="1" applyNumberFormat="1" applyFont="1" applyFill="1" applyBorder="1" applyAlignment="1">
      <alignment horizontal="center" vertical="center"/>
    </xf>
    <xf numFmtId="2" fontId="17" fillId="7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right"/>
    </xf>
    <xf numFmtId="0" fontId="0" fillId="3" borderId="3" xfId="0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17" fillId="0" borderId="3" xfId="0" applyNumberFormat="1" applyFont="1" applyBorder="1"/>
    <xf numFmtId="1" fontId="17" fillId="0" borderId="3" xfId="1" applyNumberFormat="1" applyFont="1" applyFill="1" applyBorder="1" applyAlignment="1">
      <alignment horizontal="center" vertical="center"/>
    </xf>
    <xf numFmtId="0" fontId="0" fillId="0" borderId="0" xfId="0"/>
    <xf numFmtId="0" fontId="1" fillId="3" borderId="8" xfId="1" applyFill="1" applyBorder="1" applyAlignment="1">
      <alignment horizontal="left" vertical="center"/>
    </xf>
    <xf numFmtId="0" fontId="21" fillId="0" borderId="3" xfId="0" applyFont="1" applyBorder="1" applyAlignment="1">
      <alignment vertical="center"/>
    </xf>
  </cellXfs>
  <cellStyles count="3">
    <cellStyle name="Normal" xfId="0" builtinId="0"/>
    <cellStyle name="Normal 2" xfId="1" xr:uid="{39B9CB37-B3A2-498C-9E50-62EB9249AB45}"/>
    <cellStyle name="Normal 3" xfId="2" xr:uid="{70BAAAC8-B11C-4367-9A00-D63E278AA9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52D05-676C-45C3-BED2-9226BCA3A7E0}">
  <dimension ref="A1:BK64"/>
  <sheetViews>
    <sheetView workbookViewId="0">
      <selection activeCell="BE6" sqref="BE6"/>
    </sheetView>
  </sheetViews>
  <sheetFormatPr baseColWidth="10" defaultColWidth="11.5703125" defaultRowHeight="14.25"/>
  <cols>
    <col min="1" max="1" width="15" style="8" customWidth="1"/>
    <col min="2" max="2" width="20.7109375" style="8" customWidth="1"/>
    <col min="3" max="3" width="21.28515625" style="8" bestFit="1" customWidth="1"/>
    <col min="4" max="4" width="19.28515625" style="8" customWidth="1"/>
    <col min="5" max="5" width="13.5703125" style="8" bestFit="1" customWidth="1"/>
    <col min="6" max="6" width="11.85546875" style="8" customWidth="1"/>
    <col min="7" max="7" width="11.42578125" style="8" bestFit="1" customWidth="1"/>
    <col min="8" max="8" width="10.5703125" style="8" customWidth="1"/>
    <col min="9" max="9" width="8.42578125" style="8" bestFit="1" customWidth="1"/>
    <col min="10" max="10" width="13.7109375" style="8" customWidth="1"/>
    <col min="11" max="11" width="13.140625" style="8" customWidth="1"/>
    <col min="12" max="13" width="10.5703125" style="8" customWidth="1"/>
    <col min="14" max="14" width="11.7109375" style="8" customWidth="1"/>
    <col min="15" max="16" width="10.5703125" style="8" customWidth="1"/>
    <col min="17" max="17" width="20.28515625" style="8" customWidth="1"/>
    <col min="18" max="18" width="11" style="8" bestFit="1" customWidth="1"/>
    <col min="19" max="19" width="16.140625" style="8" customWidth="1"/>
    <col min="20" max="20" width="13.140625" style="8" customWidth="1"/>
    <col min="21" max="21" width="11.7109375" style="8" customWidth="1"/>
    <col min="22" max="22" width="26" style="8" bestFit="1" customWidth="1"/>
    <col min="23" max="23" width="15" style="8" bestFit="1" customWidth="1"/>
    <col min="24" max="24" width="21.28515625" style="8" bestFit="1" customWidth="1"/>
    <col min="25" max="25" width="18" style="8" customWidth="1"/>
    <col min="26" max="26" width="14.7109375" style="8" customWidth="1"/>
    <col min="27" max="27" width="12.28515625" style="8" customWidth="1"/>
    <col min="28" max="29" width="11.5703125" style="8"/>
    <col min="30" max="30" width="39.140625" style="8" bestFit="1" customWidth="1"/>
    <col min="31" max="31" width="11.5703125" style="8"/>
    <col min="32" max="32" width="14.28515625" style="8" customWidth="1"/>
    <col min="33" max="33" width="13.42578125" style="8" bestFit="1" customWidth="1"/>
    <col min="34" max="34" width="18.28515625" style="8" bestFit="1" customWidth="1"/>
    <col min="35" max="35" width="14.28515625" style="8" bestFit="1" customWidth="1"/>
    <col min="36" max="36" width="18.7109375" style="8" customWidth="1"/>
    <col min="37" max="37" width="15.5703125" style="8" bestFit="1" customWidth="1"/>
    <col min="38" max="38" width="12.140625" style="8" bestFit="1" customWidth="1"/>
    <col min="39" max="39" width="12.140625" style="8" customWidth="1"/>
    <col min="40" max="41" width="13.7109375" style="8" customWidth="1"/>
    <col min="42" max="42" width="18.5703125" style="8" customWidth="1"/>
    <col min="43" max="43" width="11.5703125" style="8"/>
    <col min="44" max="44" width="20.85546875" style="8" customWidth="1"/>
    <col min="45" max="45" width="11.5703125" style="8"/>
    <col min="46" max="47" width="16.28515625" style="8" customWidth="1"/>
    <col min="48" max="48" width="14.42578125" style="8" bestFit="1" customWidth="1"/>
    <col min="49" max="49" width="12.5703125" style="8" bestFit="1" customWidth="1"/>
    <col min="50" max="50" width="14.42578125" style="8" bestFit="1" customWidth="1"/>
    <col min="51" max="51" width="10.7109375" style="8" bestFit="1" customWidth="1"/>
    <col min="52" max="52" width="14.5703125" style="8" bestFit="1" customWidth="1"/>
    <col min="53" max="53" width="14.42578125" style="8" customWidth="1"/>
    <col min="54" max="56" width="14.140625" style="8" bestFit="1" customWidth="1"/>
    <col min="57" max="57" width="15.7109375" style="8" bestFit="1" customWidth="1"/>
    <col min="58" max="58" width="13.42578125" style="8" customWidth="1"/>
    <col min="59" max="59" width="11.85546875" style="8" bestFit="1" customWidth="1"/>
    <col min="60" max="61" width="15.42578125" style="8" customWidth="1"/>
    <col min="62" max="62" width="13.140625" style="8" customWidth="1"/>
    <col min="63" max="63" width="11.7109375" style="8" bestFit="1" customWidth="1"/>
    <col min="64" max="16384" width="11.5703125" style="8"/>
  </cols>
  <sheetData>
    <row r="1" spans="1:63" s="68" customFormat="1" ht="73.900000000000006" customHeight="1">
      <c r="A1" s="42" t="s">
        <v>68</v>
      </c>
      <c r="B1" s="42" t="s">
        <v>25</v>
      </c>
      <c r="C1" s="6" t="s">
        <v>0</v>
      </c>
      <c r="D1" s="69" t="s">
        <v>26</v>
      </c>
      <c r="E1" s="70" t="s">
        <v>15</v>
      </c>
      <c r="F1" s="70" t="s">
        <v>16</v>
      </c>
      <c r="G1" s="70" t="s">
        <v>17</v>
      </c>
      <c r="H1" s="70" t="s">
        <v>18</v>
      </c>
      <c r="I1" s="71" t="s">
        <v>75</v>
      </c>
      <c r="J1" s="71" t="s">
        <v>19</v>
      </c>
      <c r="K1" s="70" t="s">
        <v>20</v>
      </c>
      <c r="L1" s="70" t="s">
        <v>70</v>
      </c>
      <c r="M1" s="72" t="s">
        <v>21</v>
      </c>
      <c r="N1" s="71" t="s">
        <v>22</v>
      </c>
      <c r="O1" s="71" t="s">
        <v>23</v>
      </c>
      <c r="P1" s="71" t="s">
        <v>24</v>
      </c>
      <c r="Q1" s="7" t="s">
        <v>71</v>
      </c>
      <c r="R1" s="6" t="s">
        <v>72</v>
      </c>
      <c r="S1" s="6" t="s">
        <v>73</v>
      </c>
      <c r="T1" s="71" t="s">
        <v>28</v>
      </c>
      <c r="U1" s="73" t="s">
        <v>29</v>
      </c>
      <c r="V1" s="6" t="s">
        <v>32</v>
      </c>
      <c r="W1" s="70" t="s">
        <v>34</v>
      </c>
      <c r="X1" s="6" t="s">
        <v>31</v>
      </c>
      <c r="Y1" s="70" t="s">
        <v>35</v>
      </c>
      <c r="Z1" s="71" t="s">
        <v>30</v>
      </c>
      <c r="AA1" s="71" t="s">
        <v>33</v>
      </c>
      <c r="AB1" s="74" t="s">
        <v>36</v>
      </c>
      <c r="AC1" s="74" t="s">
        <v>37</v>
      </c>
      <c r="AD1" s="75" t="s">
        <v>38</v>
      </c>
      <c r="AE1" s="76" t="s">
        <v>74</v>
      </c>
      <c r="AF1" s="77" t="s">
        <v>39</v>
      </c>
      <c r="AG1" s="77" t="s">
        <v>40</v>
      </c>
      <c r="AH1" s="78" t="s">
        <v>41</v>
      </c>
      <c r="AI1" s="78" t="s">
        <v>42</v>
      </c>
      <c r="AJ1" s="79" t="s">
        <v>43</v>
      </c>
      <c r="AK1" s="80" t="s">
        <v>44</v>
      </c>
      <c r="AL1" s="6" t="s">
        <v>45</v>
      </c>
      <c r="AM1" s="78" t="s">
        <v>76</v>
      </c>
      <c r="AN1" s="78" t="s">
        <v>52</v>
      </c>
      <c r="AO1" s="78" t="s">
        <v>46</v>
      </c>
      <c r="AP1" s="78" t="s">
        <v>47</v>
      </c>
      <c r="AQ1" s="81" t="s">
        <v>48</v>
      </c>
      <c r="AR1" s="78" t="s">
        <v>49</v>
      </c>
      <c r="AS1" s="81" t="s">
        <v>50</v>
      </c>
      <c r="AT1" s="78" t="s">
        <v>51</v>
      </c>
      <c r="AU1" s="82" t="s">
        <v>65</v>
      </c>
      <c r="AV1" s="77" t="s">
        <v>77</v>
      </c>
      <c r="AW1" s="78" t="s">
        <v>53</v>
      </c>
      <c r="AX1" s="77" t="s">
        <v>54</v>
      </c>
      <c r="AY1" s="78" t="s">
        <v>55</v>
      </c>
      <c r="AZ1" s="78" t="s">
        <v>56</v>
      </c>
      <c r="BA1" s="82" t="s">
        <v>78</v>
      </c>
      <c r="BB1" s="6" t="s">
        <v>57</v>
      </c>
      <c r="BC1" s="6" t="s">
        <v>58</v>
      </c>
      <c r="BD1" s="6" t="s">
        <v>59</v>
      </c>
      <c r="BE1" s="78" t="s">
        <v>60</v>
      </c>
      <c r="BF1" s="78" t="s">
        <v>61</v>
      </c>
      <c r="BG1" s="78" t="s">
        <v>63</v>
      </c>
      <c r="BH1" s="78" t="s">
        <v>62</v>
      </c>
      <c r="BI1" s="72" t="s">
        <v>79</v>
      </c>
      <c r="BJ1" s="83" t="s">
        <v>80</v>
      </c>
      <c r="BK1" s="82" t="s">
        <v>64</v>
      </c>
    </row>
    <row r="2" spans="1:63">
      <c r="A2" s="9" t="s">
        <v>5</v>
      </c>
      <c r="B2" s="10" t="s">
        <v>1</v>
      </c>
      <c r="C2" s="11" t="s">
        <v>2</v>
      </c>
      <c r="D2" s="11" t="s">
        <v>27</v>
      </c>
      <c r="E2" s="12" t="s">
        <v>66</v>
      </c>
      <c r="F2" s="11" t="s">
        <v>69</v>
      </c>
      <c r="G2" s="13">
        <v>44470</v>
      </c>
      <c r="H2" s="12">
        <v>24</v>
      </c>
      <c r="I2" s="14">
        <f>H2*30</f>
        <v>720</v>
      </c>
      <c r="J2" s="15">
        <f>EDATE(G2,H2)</f>
        <v>45200</v>
      </c>
      <c r="K2" s="12" t="s">
        <v>67</v>
      </c>
      <c r="L2" s="13"/>
      <c r="M2" s="12"/>
      <c r="N2" s="15">
        <f>IFERROR(EDATE(L2,M2),"0")</f>
        <v>0</v>
      </c>
      <c r="O2" s="16">
        <f ca="1">H2-P2</f>
        <v>18</v>
      </c>
      <c r="P2" s="16">
        <f ca="1">DATEDIF(G2,TODAY(),"M")</f>
        <v>6</v>
      </c>
      <c r="Q2" s="9" t="s">
        <v>6</v>
      </c>
      <c r="R2" s="17">
        <v>607995529</v>
      </c>
      <c r="S2" s="18">
        <v>44473</v>
      </c>
      <c r="T2" s="19">
        <f ca="1">TODAY()</f>
        <v>44672</v>
      </c>
      <c r="U2" s="19" t="str">
        <f ca="1">IF(K2="Downgrade de tarifas",TODAY(),"")</f>
        <v/>
      </c>
      <c r="V2" s="11" t="s">
        <v>3</v>
      </c>
      <c r="W2" s="11"/>
      <c r="X2" s="9" t="s">
        <v>4</v>
      </c>
      <c r="Y2" s="9"/>
      <c r="Z2" s="20" t="str">
        <f>IF(K2&lt;&gt;"Downgrade de tarifas","NO","SI")</f>
        <v>NO</v>
      </c>
      <c r="AA2" s="20" t="str">
        <f>IF(K2&lt;&gt;"Downgrade de tarifas","NO","SI")</f>
        <v>NO</v>
      </c>
      <c r="AB2" s="12"/>
      <c r="AC2" s="12"/>
      <c r="AD2" s="9"/>
      <c r="AE2" s="12"/>
      <c r="AF2" s="21"/>
      <c r="AG2" s="12"/>
      <c r="AH2" s="22">
        <f>IFERROR(AF2/AG2,0)</f>
        <v>0</v>
      </c>
      <c r="AI2" s="22">
        <f t="shared" ref="AI2:AI33" ca="1" si="0">O2*AH2</f>
        <v>0</v>
      </c>
      <c r="AJ2" s="12"/>
      <c r="AK2" s="23">
        <f>IF(_xlfn.DAYS(S2,G2)&gt;15,S2,G2)</f>
        <v>44470</v>
      </c>
      <c r="AL2" s="12"/>
      <c r="AM2" s="14">
        <f>AL2*30</f>
        <v>0</v>
      </c>
      <c r="AN2" s="24">
        <f t="shared" ref="AN2:AN33" ca="1" si="1">(AK2-TODAY())+(I2+AM2)</f>
        <v>518</v>
      </c>
      <c r="AO2" s="24">
        <f t="shared" ref="AO2:AO33" ca="1" si="2">AN2/30</f>
        <v>17.266666666666666</v>
      </c>
      <c r="AP2" s="25">
        <f ca="1">IF(AO2&gt;=6,IF(AO2&lt;12,70,IF(AO2&gt;13,IF(AO2&lt;18,110,IF(AO2&gt;=18,IF(AO2&lt;19,150,IF(AO2&gt;=19,200,"")))))))</f>
        <v>110</v>
      </c>
      <c r="AQ2" s="26"/>
      <c r="AR2" s="25">
        <f ca="1">IF(AO2&gt;=6,IF(AO2&lt;12,20,IF(AO2&gt;13,IF(AO2&lt;18,60,IF(AO2&gt;=18,IF(AO2&lt;19,100,IF(AO2&gt;=19,200,"")))))))</f>
        <v>60</v>
      </c>
      <c r="AS2" s="12"/>
      <c r="AT2" s="25">
        <f ca="1">AP2+AQ2+AR2+AS2</f>
        <v>170</v>
      </c>
      <c r="AU2" s="27"/>
      <c r="AV2" s="13"/>
      <c r="AW2" s="28" t="str">
        <f>IF(AV2="SI",100,"0")</f>
        <v>0</v>
      </c>
      <c r="AX2" s="12"/>
      <c r="AY2" s="28" t="str">
        <f>IF(AX2="si",50,"0")</f>
        <v>0</v>
      </c>
      <c r="AZ2" s="16">
        <f>AW2+AY2</f>
        <v>0</v>
      </c>
      <c r="BA2" s="16"/>
      <c r="BB2" s="12"/>
      <c r="BC2" s="12"/>
      <c r="BD2" s="12"/>
      <c r="BE2" s="22">
        <f>IFERROR(AVERAGE(BB2:BD2),0)</f>
        <v>0</v>
      </c>
      <c r="BF2" s="22">
        <f ca="1">BE2*AO2</f>
        <v>0</v>
      </c>
      <c r="BG2" s="25">
        <f ca="1">IF(AO2&gt;=1,IF(AO2&lt;12,50%,IF(AO2&gt;13,IF(AO2&lt;24,20%,""))))</f>
        <v>0.2</v>
      </c>
      <c r="BH2" s="22">
        <f ca="1">BG2*BF2</f>
        <v>0</v>
      </c>
      <c r="BI2" s="29"/>
      <c r="BJ2" s="30">
        <f ca="1">BH2+BI2</f>
        <v>0</v>
      </c>
      <c r="BK2" s="21">
        <f ca="1">BH2+BI2</f>
        <v>0</v>
      </c>
    </row>
    <row r="3" spans="1:63">
      <c r="A3" s="9" t="s">
        <v>5</v>
      </c>
      <c r="B3" s="10" t="s">
        <v>1</v>
      </c>
      <c r="C3" s="11" t="s">
        <v>2</v>
      </c>
      <c r="D3" s="11" t="s">
        <v>27</v>
      </c>
      <c r="E3" s="12" t="s">
        <v>66</v>
      </c>
      <c r="F3" s="11" t="s">
        <v>69</v>
      </c>
      <c r="G3" s="13">
        <v>44470</v>
      </c>
      <c r="H3" s="12">
        <v>24</v>
      </c>
      <c r="I3" s="14">
        <f t="shared" ref="I3:I61" si="3">H3*30</f>
        <v>720</v>
      </c>
      <c r="J3" s="15">
        <f t="shared" ref="J3:J61" si="4">EDATE(G3,H3)</f>
        <v>45200</v>
      </c>
      <c r="K3" s="12" t="s">
        <v>67</v>
      </c>
      <c r="L3" s="12"/>
      <c r="M3" s="12"/>
      <c r="N3" s="15">
        <f t="shared" ref="N3:N61" si="5">IFERROR(EDATE(L3,M3),"0")</f>
        <v>0</v>
      </c>
      <c r="O3" s="16">
        <f t="shared" ref="O3:O61" ca="1" si="6">H3-P3</f>
        <v>18</v>
      </c>
      <c r="P3" s="16">
        <f t="shared" ref="P3:P61" ca="1" si="7">DATEDIF(G3,TODAY(),"M")</f>
        <v>6</v>
      </c>
      <c r="Q3" s="9" t="s">
        <v>6</v>
      </c>
      <c r="R3" s="17">
        <v>615147628</v>
      </c>
      <c r="S3" s="18">
        <v>44473</v>
      </c>
      <c r="T3" s="19">
        <f t="shared" ref="T3:T61" ca="1" si="8">TODAY()</f>
        <v>44672</v>
      </c>
      <c r="U3" s="19" t="str">
        <f t="shared" ref="U3:U61" ca="1" si="9">IF(K3="Downgrade de tarifas",TODAY(),"")</f>
        <v/>
      </c>
      <c r="V3" s="11" t="s">
        <v>3</v>
      </c>
      <c r="W3" s="11"/>
      <c r="X3" s="9" t="s">
        <v>7</v>
      </c>
      <c r="Y3" s="9"/>
      <c r="Z3" s="20" t="str">
        <f t="shared" ref="Z3:Z61" si="10">IF(K3&lt;&gt;"Downgrade de tarifas","NO","SI")</f>
        <v>NO</v>
      </c>
      <c r="AA3" s="20" t="str">
        <f t="shared" ref="AA3:AA61" si="11">IF(K3&lt;&gt;"Downgrade de tarifas","NO","SI")</f>
        <v>NO</v>
      </c>
      <c r="AB3" s="12"/>
      <c r="AC3" s="12"/>
      <c r="AD3" s="9"/>
      <c r="AE3" s="12"/>
      <c r="AF3" s="12"/>
      <c r="AG3" s="12"/>
      <c r="AH3" s="22">
        <f t="shared" ref="AH3:AH61" si="12">IFERROR(AF3/AG3,0)</f>
        <v>0</v>
      </c>
      <c r="AI3" s="22">
        <f t="shared" ca="1" si="0"/>
        <v>0</v>
      </c>
      <c r="AJ3" s="12"/>
      <c r="AK3" s="23">
        <f t="shared" ref="AK3:AK61" si="13">IF(_xlfn.DAYS(S3,G3)&gt;15,S3,G3)</f>
        <v>44470</v>
      </c>
      <c r="AL3" s="12"/>
      <c r="AM3" s="14">
        <f t="shared" ref="AM3:AM61" si="14">AL3*30</f>
        <v>0</v>
      </c>
      <c r="AN3" s="24">
        <f t="shared" ca="1" si="1"/>
        <v>518</v>
      </c>
      <c r="AO3" s="24">
        <f t="shared" ca="1" si="2"/>
        <v>17.266666666666666</v>
      </c>
      <c r="AP3" s="25">
        <f ca="1">IF(AO3&gt;=6,IF(AO3&lt;12,70,IF(AO3&gt;13,IF(AO3&lt;18,110,IF(AO3&gt;=18,IF(AO3&lt;19,150,IF(AO3&gt;19,200,"")))))))</f>
        <v>110</v>
      </c>
      <c r="AQ3" s="26"/>
      <c r="AR3" s="25">
        <f t="shared" ref="AR3:AR61" ca="1" si="15">IF(AO3&gt;=6,IF(AO3&lt;12,20,IF(AO3&gt;13,IF(AO3&lt;18,60,IF(AO3&gt;=18,IF(AO3&lt;19,100,IF(AO3&gt;=19,200,"")))))))</f>
        <v>60</v>
      </c>
      <c r="AS3" s="12"/>
      <c r="AT3" s="25">
        <f t="shared" ref="AT3:AT61" ca="1" si="16">AP3+AQ3+AR3+AS3</f>
        <v>170</v>
      </c>
      <c r="AU3" s="27"/>
      <c r="AV3" s="12"/>
      <c r="AW3" s="28" t="str">
        <f t="shared" ref="AW3:AW61" si="17">IF(AV3="SI",100,"0")</f>
        <v>0</v>
      </c>
      <c r="AX3" s="12"/>
      <c r="AY3" s="28" t="str">
        <f t="shared" ref="AY3:AY61" si="18">IF(AX3="si",50,"0")</f>
        <v>0</v>
      </c>
      <c r="AZ3" s="16">
        <f t="shared" ref="AZ3:AZ61" si="19">AW3+AY3</f>
        <v>0</v>
      </c>
      <c r="BA3" s="16"/>
      <c r="BB3" s="12"/>
      <c r="BC3" s="12"/>
      <c r="BD3" s="12"/>
      <c r="BE3" s="22">
        <f t="shared" ref="BE3:BE61" si="20">IFERROR(AVERAGE(BB3:BD3),0)</f>
        <v>0</v>
      </c>
      <c r="BF3" s="16">
        <f t="shared" ref="BF3:BF61" ca="1" si="21">BE3*AO3</f>
        <v>0</v>
      </c>
      <c r="BG3" s="25">
        <f t="shared" ref="BG3:BG61" ca="1" si="22">IF(AO3&gt;=1,IF(AO3&lt;12,50%,IF(AO3&gt;13,IF(AO3&lt;24,20%,""))))</f>
        <v>0.2</v>
      </c>
      <c r="BH3" s="16">
        <f t="shared" ref="BH3:BH61" ca="1" si="23">BG3*BF3</f>
        <v>0</v>
      </c>
      <c r="BI3" s="31"/>
      <c r="BJ3" s="30">
        <f t="shared" ref="BJ3:BJ61" ca="1" si="24">BH3+BI3</f>
        <v>0</v>
      </c>
      <c r="BK3" s="12"/>
    </row>
    <row r="4" spans="1:63">
      <c r="A4" s="9" t="s">
        <v>5</v>
      </c>
      <c r="B4" s="10" t="s">
        <v>1</v>
      </c>
      <c r="C4" s="11" t="s">
        <v>2</v>
      </c>
      <c r="D4" s="11" t="s">
        <v>27</v>
      </c>
      <c r="E4" s="12" t="s">
        <v>66</v>
      </c>
      <c r="F4" s="11" t="s">
        <v>69</v>
      </c>
      <c r="G4" s="13">
        <v>44470</v>
      </c>
      <c r="H4" s="12">
        <v>24</v>
      </c>
      <c r="I4" s="14">
        <f t="shared" si="3"/>
        <v>720</v>
      </c>
      <c r="J4" s="15">
        <f t="shared" si="4"/>
        <v>45200</v>
      </c>
      <c r="K4" s="12" t="s">
        <v>67</v>
      </c>
      <c r="L4" s="12"/>
      <c r="M4" s="12"/>
      <c r="N4" s="15">
        <f t="shared" si="5"/>
        <v>0</v>
      </c>
      <c r="O4" s="16">
        <f t="shared" ca="1" si="6"/>
        <v>18</v>
      </c>
      <c r="P4" s="16">
        <f t="shared" ca="1" si="7"/>
        <v>6</v>
      </c>
      <c r="Q4" s="9" t="s">
        <v>6</v>
      </c>
      <c r="R4" s="17">
        <v>634581505</v>
      </c>
      <c r="S4" s="18">
        <v>44473</v>
      </c>
      <c r="T4" s="19">
        <f t="shared" ca="1" si="8"/>
        <v>44672</v>
      </c>
      <c r="U4" s="19" t="str">
        <f t="shared" ca="1" si="9"/>
        <v/>
      </c>
      <c r="V4" s="11" t="s">
        <v>3</v>
      </c>
      <c r="W4" s="11"/>
      <c r="X4" s="9" t="s">
        <v>4</v>
      </c>
      <c r="Y4" s="9"/>
      <c r="Z4" s="20" t="str">
        <f t="shared" si="10"/>
        <v>NO</v>
      </c>
      <c r="AA4" s="20" t="str">
        <f t="shared" si="11"/>
        <v>NO</v>
      </c>
      <c r="AB4" s="12"/>
      <c r="AC4" s="12"/>
      <c r="AD4" s="9"/>
      <c r="AE4" s="12"/>
      <c r="AF4" s="12"/>
      <c r="AG4" s="12"/>
      <c r="AH4" s="22">
        <f t="shared" si="12"/>
        <v>0</v>
      </c>
      <c r="AI4" s="22">
        <f t="shared" ca="1" si="0"/>
        <v>0</v>
      </c>
      <c r="AJ4" s="12"/>
      <c r="AK4" s="23">
        <f t="shared" si="13"/>
        <v>44470</v>
      </c>
      <c r="AL4" s="12"/>
      <c r="AM4" s="14">
        <f t="shared" si="14"/>
        <v>0</v>
      </c>
      <c r="AN4" s="24">
        <f t="shared" ca="1" si="1"/>
        <v>518</v>
      </c>
      <c r="AO4" s="24">
        <f t="shared" ca="1" si="2"/>
        <v>17.266666666666666</v>
      </c>
      <c r="AP4" s="25">
        <f t="shared" ref="AP4:AP61" ca="1" si="25">IF(AO4&gt;=6,IF(AO4&lt;12,70,IF(AO4&gt;13,IF(AO4&lt;18,110,IF(AO4&gt;=18,IF(AO4&lt;19,150,IF(AO4&gt;19,200,"")))))))</f>
        <v>110</v>
      </c>
      <c r="AQ4" s="12"/>
      <c r="AR4" s="25">
        <f t="shared" ca="1" si="15"/>
        <v>60</v>
      </c>
      <c r="AS4" s="12"/>
      <c r="AT4" s="25">
        <f t="shared" ca="1" si="16"/>
        <v>170</v>
      </c>
      <c r="AU4" s="27"/>
      <c r="AV4" s="12"/>
      <c r="AW4" s="28" t="str">
        <f t="shared" si="17"/>
        <v>0</v>
      </c>
      <c r="AX4" s="12"/>
      <c r="AY4" s="28" t="str">
        <f t="shared" si="18"/>
        <v>0</v>
      </c>
      <c r="AZ4" s="16">
        <f t="shared" si="19"/>
        <v>0</v>
      </c>
      <c r="BA4" s="16"/>
      <c r="BB4" s="12"/>
      <c r="BC4" s="12"/>
      <c r="BD4" s="12"/>
      <c r="BE4" s="22">
        <f t="shared" si="20"/>
        <v>0</v>
      </c>
      <c r="BF4" s="16">
        <f t="shared" ca="1" si="21"/>
        <v>0</v>
      </c>
      <c r="BG4" s="25">
        <f t="shared" ca="1" si="22"/>
        <v>0.2</v>
      </c>
      <c r="BH4" s="16">
        <f t="shared" ca="1" si="23"/>
        <v>0</v>
      </c>
      <c r="BI4" s="31"/>
      <c r="BJ4" s="30">
        <f t="shared" ca="1" si="24"/>
        <v>0</v>
      </c>
      <c r="BK4" s="12"/>
    </row>
    <row r="5" spans="1:63">
      <c r="A5" s="9" t="s">
        <v>5</v>
      </c>
      <c r="B5" s="10" t="s">
        <v>1</v>
      </c>
      <c r="C5" s="11" t="s">
        <v>2</v>
      </c>
      <c r="D5" s="11" t="s">
        <v>27</v>
      </c>
      <c r="E5" s="12" t="s">
        <v>66</v>
      </c>
      <c r="F5" s="11" t="s">
        <v>69</v>
      </c>
      <c r="G5" s="13">
        <v>44470</v>
      </c>
      <c r="H5" s="12">
        <v>24</v>
      </c>
      <c r="I5" s="14">
        <f t="shared" si="3"/>
        <v>720</v>
      </c>
      <c r="J5" s="15">
        <f t="shared" si="4"/>
        <v>45200</v>
      </c>
      <c r="K5" s="12" t="s">
        <v>67</v>
      </c>
      <c r="L5" s="12"/>
      <c r="M5" s="12"/>
      <c r="N5" s="15">
        <f t="shared" si="5"/>
        <v>0</v>
      </c>
      <c r="O5" s="16">
        <f t="shared" ca="1" si="6"/>
        <v>18</v>
      </c>
      <c r="P5" s="16">
        <f t="shared" ca="1" si="7"/>
        <v>6</v>
      </c>
      <c r="Q5" s="9" t="s">
        <v>6</v>
      </c>
      <c r="R5" s="17">
        <v>635308529</v>
      </c>
      <c r="S5" s="18">
        <v>44473</v>
      </c>
      <c r="T5" s="19">
        <f t="shared" ca="1" si="8"/>
        <v>44672</v>
      </c>
      <c r="U5" s="19" t="str">
        <f t="shared" ca="1" si="9"/>
        <v/>
      </c>
      <c r="V5" s="11" t="s">
        <v>3</v>
      </c>
      <c r="W5" s="11"/>
      <c r="X5" s="9" t="s">
        <v>7</v>
      </c>
      <c r="Y5" s="9"/>
      <c r="Z5" s="20" t="str">
        <f t="shared" si="10"/>
        <v>NO</v>
      </c>
      <c r="AA5" s="20" t="str">
        <f t="shared" si="11"/>
        <v>NO</v>
      </c>
      <c r="AB5" s="12"/>
      <c r="AC5" s="12"/>
      <c r="AD5" s="9"/>
      <c r="AE5" s="12"/>
      <c r="AF5" s="12"/>
      <c r="AG5" s="12"/>
      <c r="AH5" s="22">
        <f t="shared" si="12"/>
        <v>0</v>
      </c>
      <c r="AI5" s="22">
        <f t="shared" ca="1" si="0"/>
        <v>0</v>
      </c>
      <c r="AJ5" s="12"/>
      <c r="AK5" s="23">
        <f t="shared" si="13"/>
        <v>44470</v>
      </c>
      <c r="AL5" s="12"/>
      <c r="AM5" s="14">
        <f t="shared" si="14"/>
        <v>0</v>
      </c>
      <c r="AN5" s="24">
        <f t="shared" ca="1" si="1"/>
        <v>518</v>
      </c>
      <c r="AO5" s="24">
        <f t="shared" ca="1" si="2"/>
        <v>17.266666666666666</v>
      </c>
      <c r="AP5" s="25">
        <f t="shared" ca="1" si="25"/>
        <v>110</v>
      </c>
      <c r="AQ5" s="12"/>
      <c r="AR5" s="25">
        <f t="shared" ca="1" si="15"/>
        <v>60</v>
      </c>
      <c r="AS5" s="12"/>
      <c r="AT5" s="25">
        <f t="shared" ca="1" si="16"/>
        <v>170</v>
      </c>
      <c r="AU5" s="27"/>
      <c r="AV5" s="12"/>
      <c r="AW5" s="28" t="str">
        <f t="shared" si="17"/>
        <v>0</v>
      </c>
      <c r="AX5" s="12"/>
      <c r="AY5" s="28" t="str">
        <f t="shared" si="18"/>
        <v>0</v>
      </c>
      <c r="AZ5" s="16">
        <f t="shared" si="19"/>
        <v>0</v>
      </c>
      <c r="BA5" s="16"/>
      <c r="BB5" s="12"/>
      <c r="BC5" s="12"/>
      <c r="BD5" s="12"/>
      <c r="BE5" s="22">
        <f t="shared" si="20"/>
        <v>0</v>
      </c>
      <c r="BF5" s="16">
        <f t="shared" ca="1" si="21"/>
        <v>0</v>
      </c>
      <c r="BG5" s="25">
        <f t="shared" ca="1" si="22"/>
        <v>0.2</v>
      </c>
      <c r="BH5" s="16">
        <f t="shared" ca="1" si="23"/>
        <v>0</v>
      </c>
      <c r="BI5" s="31"/>
      <c r="BJ5" s="30">
        <f t="shared" ca="1" si="24"/>
        <v>0</v>
      </c>
      <c r="BK5" s="12"/>
    </row>
    <row r="6" spans="1:63">
      <c r="A6" s="9" t="s">
        <v>5</v>
      </c>
      <c r="B6" s="10" t="s">
        <v>1</v>
      </c>
      <c r="C6" s="11" t="s">
        <v>2</v>
      </c>
      <c r="D6" s="11" t="s">
        <v>27</v>
      </c>
      <c r="E6" s="12" t="s">
        <v>66</v>
      </c>
      <c r="F6" s="11" t="s">
        <v>69</v>
      </c>
      <c r="G6" s="13">
        <v>44470</v>
      </c>
      <c r="H6" s="12">
        <v>24</v>
      </c>
      <c r="I6" s="14">
        <f t="shared" si="3"/>
        <v>720</v>
      </c>
      <c r="J6" s="15">
        <f t="shared" si="4"/>
        <v>45200</v>
      </c>
      <c r="K6" s="12" t="s">
        <v>67</v>
      </c>
      <c r="L6" s="12"/>
      <c r="M6" s="12"/>
      <c r="N6" s="15">
        <f t="shared" si="5"/>
        <v>0</v>
      </c>
      <c r="O6" s="16">
        <f t="shared" ca="1" si="6"/>
        <v>18</v>
      </c>
      <c r="P6" s="16">
        <f t="shared" ca="1" si="7"/>
        <v>6</v>
      </c>
      <c r="Q6" s="9" t="s">
        <v>6</v>
      </c>
      <c r="R6" s="17">
        <v>635616091</v>
      </c>
      <c r="S6" s="18">
        <v>43516</v>
      </c>
      <c r="T6" s="19">
        <f t="shared" ca="1" si="8"/>
        <v>44672</v>
      </c>
      <c r="U6" s="19" t="str">
        <f t="shared" ca="1" si="9"/>
        <v/>
      </c>
      <c r="V6" s="11" t="s">
        <v>3</v>
      </c>
      <c r="W6" s="11"/>
      <c r="X6" s="9" t="s">
        <v>8</v>
      </c>
      <c r="Y6" s="9"/>
      <c r="Z6" s="20" t="str">
        <f t="shared" si="10"/>
        <v>NO</v>
      </c>
      <c r="AA6" s="20" t="str">
        <f t="shared" si="11"/>
        <v>NO</v>
      </c>
      <c r="AB6" s="12"/>
      <c r="AC6" s="12"/>
      <c r="AD6" s="9"/>
      <c r="AE6" s="12"/>
      <c r="AF6" s="12"/>
      <c r="AG6" s="12"/>
      <c r="AH6" s="22">
        <f t="shared" si="12"/>
        <v>0</v>
      </c>
      <c r="AI6" s="22">
        <f t="shared" ca="1" si="0"/>
        <v>0</v>
      </c>
      <c r="AJ6" s="12"/>
      <c r="AK6" s="23">
        <f t="shared" si="13"/>
        <v>44470</v>
      </c>
      <c r="AL6" s="12"/>
      <c r="AM6" s="14">
        <f t="shared" si="14"/>
        <v>0</v>
      </c>
      <c r="AN6" s="24">
        <f t="shared" ca="1" si="1"/>
        <v>518</v>
      </c>
      <c r="AO6" s="24">
        <f t="shared" ca="1" si="2"/>
        <v>17.266666666666666</v>
      </c>
      <c r="AP6" s="25">
        <f t="shared" ca="1" si="25"/>
        <v>110</v>
      </c>
      <c r="AQ6" s="12"/>
      <c r="AR6" s="25">
        <f t="shared" ca="1" si="15"/>
        <v>60</v>
      </c>
      <c r="AS6" s="12"/>
      <c r="AT6" s="25">
        <f t="shared" ca="1" si="16"/>
        <v>170</v>
      </c>
      <c r="AU6" s="27"/>
      <c r="AV6" s="12"/>
      <c r="AW6" s="28" t="str">
        <f t="shared" si="17"/>
        <v>0</v>
      </c>
      <c r="AX6" s="12"/>
      <c r="AY6" s="28" t="str">
        <f t="shared" si="18"/>
        <v>0</v>
      </c>
      <c r="AZ6" s="16">
        <f t="shared" si="19"/>
        <v>0</v>
      </c>
      <c r="BA6" s="16"/>
      <c r="BB6" s="12"/>
      <c r="BC6" s="12"/>
      <c r="BD6" s="12"/>
      <c r="BE6" s="22">
        <f t="shared" si="20"/>
        <v>0</v>
      </c>
      <c r="BF6" s="16">
        <f t="shared" ca="1" si="21"/>
        <v>0</v>
      </c>
      <c r="BG6" s="25">
        <f t="shared" ca="1" si="22"/>
        <v>0.2</v>
      </c>
      <c r="BH6" s="16">
        <f t="shared" ca="1" si="23"/>
        <v>0</v>
      </c>
      <c r="BI6" s="31"/>
      <c r="BJ6" s="30">
        <f t="shared" ca="1" si="24"/>
        <v>0</v>
      </c>
      <c r="BK6" s="12"/>
    </row>
    <row r="7" spans="1:63">
      <c r="A7" s="9" t="s">
        <v>5</v>
      </c>
      <c r="B7" s="10" t="s">
        <v>1</v>
      </c>
      <c r="C7" s="11" t="s">
        <v>2</v>
      </c>
      <c r="D7" s="11" t="s">
        <v>27</v>
      </c>
      <c r="E7" s="12" t="s">
        <v>66</v>
      </c>
      <c r="F7" s="11" t="s">
        <v>69</v>
      </c>
      <c r="G7" s="13">
        <v>44470</v>
      </c>
      <c r="H7" s="12">
        <v>24</v>
      </c>
      <c r="I7" s="14">
        <f t="shared" si="3"/>
        <v>720</v>
      </c>
      <c r="J7" s="15">
        <f t="shared" si="4"/>
        <v>45200</v>
      </c>
      <c r="K7" s="12" t="s">
        <v>67</v>
      </c>
      <c r="L7" s="12"/>
      <c r="M7" s="12"/>
      <c r="N7" s="15">
        <f t="shared" si="5"/>
        <v>0</v>
      </c>
      <c r="O7" s="16">
        <f t="shared" ca="1" si="6"/>
        <v>18</v>
      </c>
      <c r="P7" s="16">
        <f t="shared" ca="1" si="7"/>
        <v>6</v>
      </c>
      <c r="Q7" s="9" t="s">
        <v>6</v>
      </c>
      <c r="R7" s="17">
        <v>635760059</v>
      </c>
      <c r="S7" s="18">
        <v>43514</v>
      </c>
      <c r="T7" s="19">
        <f t="shared" ca="1" si="8"/>
        <v>44672</v>
      </c>
      <c r="U7" s="19" t="str">
        <f t="shared" ca="1" si="9"/>
        <v/>
      </c>
      <c r="V7" s="11" t="s">
        <v>3</v>
      </c>
      <c r="W7" s="11"/>
      <c r="X7" s="9" t="s">
        <v>9</v>
      </c>
      <c r="Y7" s="9"/>
      <c r="Z7" s="20" t="str">
        <f t="shared" si="10"/>
        <v>NO</v>
      </c>
      <c r="AA7" s="20" t="str">
        <f t="shared" si="11"/>
        <v>NO</v>
      </c>
      <c r="AB7" s="12"/>
      <c r="AC7" s="12"/>
      <c r="AD7" s="9"/>
      <c r="AE7" s="12"/>
      <c r="AF7" s="12"/>
      <c r="AG7" s="12"/>
      <c r="AH7" s="22">
        <f t="shared" si="12"/>
        <v>0</v>
      </c>
      <c r="AI7" s="22">
        <f t="shared" ca="1" si="0"/>
        <v>0</v>
      </c>
      <c r="AJ7" s="12"/>
      <c r="AK7" s="23">
        <f t="shared" si="13"/>
        <v>44470</v>
      </c>
      <c r="AL7" s="12"/>
      <c r="AM7" s="14">
        <f t="shared" si="14"/>
        <v>0</v>
      </c>
      <c r="AN7" s="24">
        <f t="shared" ca="1" si="1"/>
        <v>518</v>
      </c>
      <c r="AO7" s="24">
        <f t="shared" ca="1" si="2"/>
        <v>17.266666666666666</v>
      </c>
      <c r="AP7" s="25">
        <f t="shared" ca="1" si="25"/>
        <v>110</v>
      </c>
      <c r="AQ7" s="12"/>
      <c r="AR7" s="25">
        <f t="shared" ca="1" si="15"/>
        <v>60</v>
      </c>
      <c r="AS7" s="12"/>
      <c r="AT7" s="25">
        <f t="shared" ca="1" si="16"/>
        <v>170</v>
      </c>
      <c r="AU7" s="27"/>
      <c r="AV7" s="12"/>
      <c r="AW7" s="28" t="str">
        <f t="shared" si="17"/>
        <v>0</v>
      </c>
      <c r="AX7" s="12"/>
      <c r="AY7" s="28" t="str">
        <f t="shared" si="18"/>
        <v>0</v>
      </c>
      <c r="AZ7" s="16">
        <f t="shared" si="19"/>
        <v>0</v>
      </c>
      <c r="BA7" s="16"/>
      <c r="BB7" s="12"/>
      <c r="BC7" s="12"/>
      <c r="BD7" s="12"/>
      <c r="BE7" s="22">
        <f t="shared" si="20"/>
        <v>0</v>
      </c>
      <c r="BF7" s="16">
        <f t="shared" ca="1" si="21"/>
        <v>0</v>
      </c>
      <c r="BG7" s="25">
        <f t="shared" ca="1" si="22"/>
        <v>0.2</v>
      </c>
      <c r="BH7" s="16">
        <f t="shared" ca="1" si="23"/>
        <v>0</v>
      </c>
      <c r="BI7" s="31"/>
      <c r="BJ7" s="30">
        <f t="shared" ca="1" si="24"/>
        <v>0</v>
      </c>
      <c r="BK7" s="12"/>
    </row>
    <row r="8" spans="1:63">
      <c r="A8" s="9" t="s">
        <v>5</v>
      </c>
      <c r="B8" s="10" t="s">
        <v>1</v>
      </c>
      <c r="C8" s="11" t="s">
        <v>2</v>
      </c>
      <c r="D8" s="11" t="s">
        <v>27</v>
      </c>
      <c r="E8" s="12" t="s">
        <v>66</v>
      </c>
      <c r="F8" s="11" t="s">
        <v>69</v>
      </c>
      <c r="G8" s="13">
        <v>44470</v>
      </c>
      <c r="H8" s="12">
        <v>24</v>
      </c>
      <c r="I8" s="14">
        <f t="shared" si="3"/>
        <v>720</v>
      </c>
      <c r="J8" s="15">
        <f t="shared" si="4"/>
        <v>45200</v>
      </c>
      <c r="K8" s="12" t="s">
        <v>67</v>
      </c>
      <c r="L8" s="12"/>
      <c r="M8" s="12"/>
      <c r="N8" s="15">
        <f t="shared" si="5"/>
        <v>0</v>
      </c>
      <c r="O8" s="16">
        <f t="shared" ca="1" si="6"/>
        <v>18</v>
      </c>
      <c r="P8" s="16">
        <f t="shared" ca="1" si="7"/>
        <v>6</v>
      </c>
      <c r="Q8" s="9" t="s">
        <v>6</v>
      </c>
      <c r="R8" s="17">
        <v>635760064</v>
      </c>
      <c r="S8" s="18">
        <v>43516</v>
      </c>
      <c r="T8" s="19">
        <f t="shared" ca="1" si="8"/>
        <v>44672</v>
      </c>
      <c r="U8" s="19" t="str">
        <f t="shared" ca="1" si="9"/>
        <v/>
      </c>
      <c r="V8" s="11" t="s">
        <v>3</v>
      </c>
      <c r="W8" s="11"/>
      <c r="X8" s="9" t="s">
        <v>7</v>
      </c>
      <c r="Y8" s="9"/>
      <c r="Z8" s="20" t="str">
        <f t="shared" si="10"/>
        <v>NO</v>
      </c>
      <c r="AA8" s="20" t="str">
        <f t="shared" si="11"/>
        <v>NO</v>
      </c>
      <c r="AB8" s="12"/>
      <c r="AC8" s="12"/>
      <c r="AD8" s="9"/>
      <c r="AE8" s="12"/>
      <c r="AF8" s="12"/>
      <c r="AG8" s="12"/>
      <c r="AH8" s="22">
        <f t="shared" si="12"/>
        <v>0</v>
      </c>
      <c r="AI8" s="22">
        <f t="shared" ca="1" si="0"/>
        <v>0</v>
      </c>
      <c r="AJ8" s="12"/>
      <c r="AK8" s="23">
        <f t="shared" si="13"/>
        <v>44470</v>
      </c>
      <c r="AL8" s="12"/>
      <c r="AM8" s="14">
        <f t="shared" si="14"/>
        <v>0</v>
      </c>
      <c r="AN8" s="24">
        <f t="shared" ca="1" si="1"/>
        <v>518</v>
      </c>
      <c r="AO8" s="24">
        <f t="shared" ca="1" si="2"/>
        <v>17.266666666666666</v>
      </c>
      <c r="AP8" s="25">
        <f t="shared" ca="1" si="25"/>
        <v>110</v>
      </c>
      <c r="AQ8" s="12"/>
      <c r="AR8" s="25">
        <f t="shared" ca="1" si="15"/>
        <v>60</v>
      </c>
      <c r="AS8" s="12"/>
      <c r="AT8" s="25">
        <f t="shared" ca="1" si="16"/>
        <v>170</v>
      </c>
      <c r="AU8" s="27"/>
      <c r="AV8" s="12"/>
      <c r="AW8" s="28" t="str">
        <f t="shared" si="17"/>
        <v>0</v>
      </c>
      <c r="AX8" s="12"/>
      <c r="AY8" s="28" t="str">
        <f t="shared" si="18"/>
        <v>0</v>
      </c>
      <c r="AZ8" s="16">
        <f t="shared" si="19"/>
        <v>0</v>
      </c>
      <c r="BA8" s="16"/>
      <c r="BB8" s="12"/>
      <c r="BC8" s="12"/>
      <c r="BD8" s="12"/>
      <c r="BE8" s="22">
        <f t="shared" si="20"/>
        <v>0</v>
      </c>
      <c r="BF8" s="16">
        <f t="shared" ca="1" si="21"/>
        <v>0</v>
      </c>
      <c r="BG8" s="25">
        <f t="shared" ca="1" si="22"/>
        <v>0.2</v>
      </c>
      <c r="BH8" s="16">
        <f t="shared" ca="1" si="23"/>
        <v>0</v>
      </c>
      <c r="BI8" s="31"/>
      <c r="BJ8" s="30">
        <f t="shared" ca="1" si="24"/>
        <v>0</v>
      </c>
      <c r="BK8" s="12"/>
    </row>
    <row r="9" spans="1:63">
      <c r="A9" s="9" t="s">
        <v>5</v>
      </c>
      <c r="B9" s="10" t="s">
        <v>1</v>
      </c>
      <c r="C9" s="11" t="s">
        <v>2</v>
      </c>
      <c r="D9" s="11" t="s">
        <v>27</v>
      </c>
      <c r="E9" s="12" t="s">
        <v>66</v>
      </c>
      <c r="F9" s="11" t="s">
        <v>69</v>
      </c>
      <c r="G9" s="13">
        <v>44470</v>
      </c>
      <c r="H9" s="12">
        <v>24</v>
      </c>
      <c r="I9" s="14">
        <f t="shared" si="3"/>
        <v>720</v>
      </c>
      <c r="J9" s="15">
        <f t="shared" si="4"/>
        <v>45200</v>
      </c>
      <c r="K9" s="12" t="s">
        <v>67</v>
      </c>
      <c r="L9" s="12"/>
      <c r="M9" s="12"/>
      <c r="N9" s="15">
        <f t="shared" si="5"/>
        <v>0</v>
      </c>
      <c r="O9" s="16">
        <f t="shared" ca="1" si="6"/>
        <v>18</v>
      </c>
      <c r="P9" s="16">
        <f t="shared" ca="1" si="7"/>
        <v>6</v>
      </c>
      <c r="Q9" s="9" t="s">
        <v>6</v>
      </c>
      <c r="R9" s="17">
        <v>635760065</v>
      </c>
      <c r="S9" s="18">
        <v>43509</v>
      </c>
      <c r="T9" s="19">
        <f t="shared" ca="1" si="8"/>
        <v>44672</v>
      </c>
      <c r="U9" s="19" t="str">
        <f t="shared" ca="1" si="9"/>
        <v/>
      </c>
      <c r="V9" s="11" t="s">
        <v>3</v>
      </c>
      <c r="W9" s="11"/>
      <c r="X9" s="9" t="s">
        <v>8</v>
      </c>
      <c r="Y9" s="9"/>
      <c r="Z9" s="20" t="str">
        <f t="shared" si="10"/>
        <v>NO</v>
      </c>
      <c r="AA9" s="20" t="str">
        <f t="shared" si="11"/>
        <v>NO</v>
      </c>
      <c r="AB9" s="12"/>
      <c r="AC9" s="12"/>
      <c r="AD9" s="9"/>
      <c r="AE9" s="12"/>
      <c r="AF9" s="12"/>
      <c r="AG9" s="12"/>
      <c r="AH9" s="22">
        <f t="shared" si="12"/>
        <v>0</v>
      </c>
      <c r="AI9" s="22">
        <f t="shared" ca="1" si="0"/>
        <v>0</v>
      </c>
      <c r="AJ9" s="12"/>
      <c r="AK9" s="23">
        <f t="shared" si="13"/>
        <v>44470</v>
      </c>
      <c r="AL9" s="12"/>
      <c r="AM9" s="14">
        <f t="shared" si="14"/>
        <v>0</v>
      </c>
      <c r="AN9" s="24">
        <f t="shared" ca="1" si="1"/>
        <v>518</v>
      </c>
      <c r="AO9" s="24">
        <f t="shared" ca="1" si="2"/>
        <v>17.266666666666666</v>
      </c>
      <c r="AP9" s="25">
        <f t="shared" ca="1" si="25"/>
        <v>110</v>
      </c>
      <c r="AQ9" s="12"/>
      <c r="AR9" s="25">
        <f t="shared" ca="1" si="15"/>
        <v>60</v>
      </c>
      <c r="AS9" s="12"/>
      <c r="AT9" s="25">
        <f t="shared" ca="1" si="16"/>
        <v>170</v>
      </c>
      <c r="AU9" s="27"/>
      <c r="AV9" s="12"/>
      <c r="AW9" s="28" t="str">
        <f t="shared" si="17"/>
        <v>0</v>
      </c>
      <c r="AX9" s="12"/>
      <c r="AY9" s="28" t="str">
        <f t="shared" si="18"/>
        <v>0</v>
      </c>
      <c r="AZ9" s="16">
        <f t="shared" si="19"/>
        <v>0</v>
      </c>
      <c r="BA9" s="16"/>
      <c r="BB9" s="12"/>
      <c r="BC9" s="12"/>
      <c r="BD9" s="12"/>
      <c r="BE9" s="22">
        <f t="shared" si="20"/>
        <v>0</v>
      </c>
      <c r="BF9" s="16">
        <f t="shared" ca="1" si="21"/>
        <v>0</v>
      </c>
      <c r="BG9" s="25">
        <f t="shared" ca="1" si="22"/>
        <v>0.2</v>
      </c>
      <c r="BH9" s="16">
        <f t="shared" ca="1" si="23"/>
        <v>0</v>
      </c>
      <c r="BI9" s="31"/>
      <c r="BJ9" s="30">
        <f t="shared" ca="1" si="24"/>
        <v>0</v>
      </c>
      <c r="BK9" s="12"/>
    </row>
    <row r="10" spans="1:63">
      <c r="A10" s="9" t="s">
        <v>5</v>
      </c>
      <c r="B10" s="10" t="s">
        <v>1</v>
      </c>
      <c r="C10" s="11" t="s">
        <v>2</v>
      </c>
      <c r="D10" s="11" t="s">
        <v>27</v>
      </c>
      <c r="E10" s="12" t="s">
        <v>66</v>
      </c>
      <c r="F10" s="11" t="s">
        <v>69</v>
      </c>
      <c r="G10" s="13">
        <v>44470</v>
      </c>
      <c r="H10" s="12">
        <v>24</v>
      </c>
      <c r="I10" s="14">
        <f t="shared" si="3"/>
        <v>720</v>
      </c>
      <c r="J10" s="15">
        <f t="shared" si="4"/>
        <v>45200</v>
      </c>
      <c r="K10" s="12" t="s">
        <v>67</v>
      </c>
      <c r="L10" s="12"/>
      <c r="M10" s="12"/>
      <c r="N10" s="15">
        <f t="shared" si="5"/>
        <v>0</v>
      </c>
      <c r="O10" s="16">
        <f t="shared" ca="1" si="6"/>
        <v>18</v>
      </c>
      <c r="P10" s="16">
        <f t="shared" ca="1" si="7"/>
        <v>6</v>
      </c>
      <c r="Q10" s="9" t="s">
        <v>6</v>
      </c>
      <c r="R10" s="17">
        <v>639623064</v>
      </c>
      <c r="S10" s="18">
        <v>43508</v>
      </c>
      <c r="T10" s="19">
        <f t="shared" ca="1" si="8"/>
        <v>44672</v>
      </c>
      <c r="U10" s="19" t="str">
        <f t="shared" ca="1" si="9"/>
        <v/>
      </c>
      <c r="V10" s="11" t="s">
        <v>3</v>
      </c>
      <c r="W10" s="11"/>
      <c r="X10" s="9" t="s">
        <v>4</v>
      </c>
      <c r="Y10" s="9"/>
      <c r="Z10" s="20" t="str">
        <f t="shared" si="10"/>
        <v>NO</v>
      </c>
      <c r="AA10" s="20" t="str">
        <f t="shared" si="11"/>
        <v>NO</v>
      </c>
      <c r="AB10" s="12"/>
      <c r="AC10" s="12"/>
      <c r="AD10" s="9"/>
      <c r="AE10" s="12"/>
      <c r="AF10" s="12"/>
      <c r="AG10" s="12"/>
      <c r="AH10" s="22">
        <f t="shared" si="12"/>
        <v>0</v>
      </c>
      <c r="AI10" s="22">
        <f t="shared" ca="1" si="0"/>
        <v>0</v>
      </c>
      <c r="AJ10" s="12"/>
      <c r="AK10" s="23">
        <f t="shared" si="13"/>
        <v>44470</v>
      </c>
      <c r="AL10" s="12"/>
      <c r="AM10" s="14">
        <f t="shared" si="14"/>
        <v>0</v>
      </c>
      <c r="AN10" s="24">
        <f t="shared" ca="1" si="1"/>
        <v>518</v>
      </c>
      <c r="AO10" s="24">
        <f t="shared" ca="1" si="2"/>
        <v>17.266666666666666</v>
      </c>
      <c r="AP10" s="25">
        <f t="shared" ca="1" si="25"/>
        <v>110</v>
      </c>
      <c r="AQ10" s="12"/>
      <c r="AR10" s="25">
        <f t="shared" ca="1" si="15"/>
        <v>60</v>
      </c>
      <c r="AS10" s="12"/>
      <c r="AT10" s="25">
        <f t="shared" ca="1" si="16"/>
        <v>170</v>
      </c>
      <c r="AU10" s="27"/>
      <c r="AV10" s="12"/>
      <c r="AW10" s="28" t="str">
        <f t="shared" si="17"/>
        <v>0</v>
      </c>
      <c r="AX10" s="12"/>
      <c r="AY10" s="28" t="str">
        <f t="shared" si="18"/>
        <v>0</v>
      </c>
      <c r="AZ10" s="16">
        <f t="shared" si="19"/>
        <v>0</v>
      </c>
      <c r="BA10" s="16"/>
      <c r="BB10" s="12"/>
      <c r="BC10" s="12"/>
      <c r="BD10" s="12"/>
      <c r="BE10" s="22">
        <f t="shared" si="20"/>
        <v>0</v>
      </c>
      <c r="BF10" s="16">
        <f t="shared" ca="1" si="21"/>
        <v>0</v>
      </c>
      <c r="BG10" s="25">
        <f t="shared" ca="1" si="22"/>
        <v>0.2</v>
      </c>
      <c r="BH10" s="16">
        <f t="shared" ca="1" si="23"/>
        <v>0</v>
      </c>
      <c r="BI10" s="31"/>
      <c r="BJ10" s="30">
        <f t="shared" ca="1" si="24"/>
        <v>0</v>
      </c>
      <c r="BK10" s="12"/>
    </row>
    <row r="11" spans="1:63">
      <c r="A11" s="9" t="s">
        <v>5</v>
      </c>
      <c r="B11" s="10" t="s">
        <v>1</v>
      </c>
      <c r="C11" s="11" t="s">
        <v>2</v>
      </c>
      <c r="D11" s="11" t="s">
        <v>27</v>
      </c>
      <c r="E11" s="12" t="s">
        <v>66</v>
      </c>
      <c r="F11" s="11" t="s">
        <v>69</v>
      </c>
      <c r="G11" s="13">
        <v>44470</v>
      </c>
      <c r="H11" s="12">
        <v>24</v>
      </c>
      <c r="I11" s="14">
        <f t="shared" si="3"/>
        <v>720</v>
      </c>
      <c r="J11" s="15">
        <f t="shared" si="4"/>
        <v>45200</v>
      </c>
      <c r="K11" s="12" t="s">
        <v>67</v>
      </c>
      <c r="L11" s="12"/>
      <c r="M11" s="12"/>
      <c r="N11" s="15">
        <f t="shared" si="5"/>
        <v>0</v>
      </c>
      <c r="O11" s="16">
        <f t="shared" ca="1" si="6"/>
        <v>18</v>
      </c>
      <c r="P11" s="16">
        <f t="shared" ca="1" si="7"/>
        <v>6</v>
      </c>
      <c r="Q11" s="9" t="s">
        <v>6</v>
      </c>
      <c r="R11" s="17">
        <v>639990534</v>
      </c>
      <c r="S11" s="18">
        <v>43516</v>
      </c>
      <c r="T11" s="19">
        <f t="shared" ca="1" si="8"/>
        <v>44672</v>
      </c>
      <c r="U11" s="19" t="str">
        <f t="shared" ca="1" si="9"/>
        <v/>
      </c>
      <c r="V11" s="11" t="s">
        <v>3</v>
      </c>
      <c r="W11" s="11"/>
      <c r="X11" s="9" t="s">
        <v>7</v>
      </c>
      <c r="Y11" s="9"/>
      <c r="Z11" s="20" t="str">
        <f t="shared" si="10"/>
        <v>NO</v>
      </c>
      <c r="AA11" s="20" t="str">
        <f t="shared" si="11"/>
        <v>NO</v>
      </c>
      <c r="AB11" s="12"/>
      <c r="AC11" s="12"/>
      <c r="AD11" s="9"/>
      <c r="AE11" s="12"/>
      <c r="AF11" s="12"/>
      <c r="AG11" s="12"/>
      <c r="AH11" s="22">
        <f t="shared" si="12"/>
        <v>0</v>
      </c>
      <c r="AI11" s="22">
        <f t="shared" ca="1" si="0"/>
        <v>0</v>
      </c>
      <c r="AJ11" s="12"/>
      <c r="AK11" s="23">
        <f t="shared" si="13"/>
        <v>44470</v>
      </c>
      <c r="AL11" s="12"/>
      <c r="AM11" s="14">
        <f t="shared" si="14"/>
        <v>0</v>
      </c>
      <c r="AN11" s="24">
        <f t="shared" ca="1" si="1"/>
        <v>518</v>
      </c>
      <c r="AO11" s="24">
        <f t="shared" ca="1" si="2"/>
        <v>17.266666666666666</v>
      </c>
      <c r="AP11" s="25">
        <f t="shared" ca="1" si="25"/>
        <v>110</v>
      </c>
      <c r="AQ11" s="12"/>
      <c r="AR11" s="25">
        <f t="shared" ca="1" si="15"/>
        <v>60</v>
      </c>
      <c r="AS11" s="12"/>
      <c r="AT11" s="25">
        <f t="shared" ca="1" si="16"/>
        <v>170</v>
      </c>
      <c r="AU11" s="27"/>
      <c r="AV11" s="12"/>
      <c r="AW11" s="28" t="str">
        <f t="shared" si="17"/>
        <v>0</v>
      </c>
      <c r="AX11" s="12"/>
      <c r="AY11" s="28" t="str">
        <f t="shared" si="18"/>
        <v>0</v>
      </c>
      <c r="AZ11" s="16">
        <f t="shared" si="19"/>
        <v>0</v>
      </c>
      <c r="BA11" s="16"/>
      <c r="BB11" s="12"/>
      <c r="BC11" s="12"/>
      <c r="BD11" s="12"/>
      <c r="BE11" s="22">
        <f t="shared" si="20"/>
        <v>0</v>
      </c>
      <c r="BF11" s="16">
        <f t="shared" ca="1" si="21"/>
        <v>0</v>
      </c>
      <c r="BG11" s="25">
        <f t="shared" ca="1" si="22"/>
        <v>0.2</v>
      </c>
      <c r="BH11" s="16">
        <f t="shared" ca="1" si="23"/>
        <v>0</v>
      </c>
      <c r="BI11" s="31"/>
      <c r="BJ11" s="30">
        <f t="shared" ca="1" si="24"/>
        <v>0</v>
      </c>
      <c r="BK11" s="12"/>
    </row>
    <row r="12" spans="1:63">
      <c r="A12" s="9" t="s">
        <v>5</v>
      </c>
      <c r="B12" s="10" t="s">
        <v>1</v>
      </c>
      <c r="C12" s="11" t="s">
        <v>2</v>
      </c>
      <c r="D12" s="11" t="s">
        <v>27</v>
      </c>
      <c r="E12" s="12" t="s">
        <v>66</v>
      </c>
      <c r="F12" s="11" t="s">
        <v>69</v>
      </c>
      <c r="G12" s="13">
        <v>44470</v>
      </c>
      <c r="H12" s="12">
        <v>24</v>
      </c>
      <c r="I12" s="14">
        <f t="shared" si="3"/>
        <v>720</v>
      </c>
      <c r="J12" s="15">
        <f t="shared" si="4"/>
        <v>45200</v>
      </c>
      <c r="K12" s="12" t="s">
        <v>67</v>
      </c>
      <c r="L12" s="12"/>
      <c r="M12" s="12"/>
      <c r="N12" s="15">
        <f t="shared" si="5"/>
        <v>0</v>
      </c>
      <c r="O12" s="16">
        <f t="shared" ca="1" si="6"/>
        <v>18</v>
      </c>
      <c r="P12" s="16">
        <f t="shared" ca="1" si="7"/>
        <v>6</v>
      </c>
      <c r="Q12" s="9" t="s">
        <v>6</v>
      </c>
      <c r="R12" s="17">
        <v>645370088</v>
      </c>
      <c r="S12" s="18">
        <v>44586</v>
      </c>
      <c r="T12" s="19">
        <f t="shared" ca="1" si="8"/>
        <v>44672</v>
      </c>
      <c r="U12" s="19" t="str">
        <f t="shared" ca="1" si="9"/>
        <v/>
      </c>
      <c r="V12" s="11" t="s">
        <v>3</v>
      </c>
      <c r="W12" s="11"/>
      <c r="X12" s="9" t="s">
        <v>10</v>
      </c>
      <c r="Y12" s="9"/>
      <c r="Z12" s="20" t="str">
        <f t="shared" si="10"/>
        <v>NO</v>
      </c>
      <c r="AA12" s="20" t="str">
        <f t="shared" si="11"/>
        <v>NO</v>
      </c>
      <c r="AB12" s="12"/>
      <c r="AC12" s="12"/>
      <c r="AD12" s="9"/>
      <c r="AE12" s="12"/>
      <c r="AF12" s="12"/>
      <c r="AG12" s="12"/>
      <c r="AH12" s="22">
        <f t="shared" si="12"/>
        <v>0</v>
      </c>
      <c r="AI12" s="22">
        <f t="shared" ca="1" si="0"/>
        <v>0</v>
      </c>
      <c r="AJ12" s="12"/>
      <c r="AK12" s="23">
        <f t="shared" si="13"/>
        <v>44586</v>
      </c>
      <c r="AL12" s="12"/>
      <c r="AM12" s="14">
        <f t="shared" si="14"/>
        <v>0</v>
      </c>
      <c r="AN12" s="24">
        <f t="shared" ca="1" si="1"/>
        <v>634</v>
      </c>
      <c r="AO12" s="24">
        <f t="shared" ca="1" si="2"/>
        <v>21.133333333333333</v>
      </c>
      <c r="AP12" s="25">
        <f t="shared" ca="1" si="25"/>
        <v>200</v>
      </c>
      <c r="AQ12" s="12"/>
      <c r="AR12" s="25">
        <f t="shared" ca="1" si="15"/>
        <v>200</v>
      </c>
      <c r="AS12" s="12"/>
      <c r="AT12" s="25">
        <f t="shared" ca="1" si="16"/>
        <v>400</v>
      </c>
      <c r="AU12" s="27"/>
      <c r="AV12" s="12"/>
      <c r="AW12" s="28" t="str">
        <f t="shared" si="17"/>
        <v>0</v>
      </c>
      <c r="AX12" s="12"/>
      <c r="AY12" s="28" t="str">
        <f t="shared" si="18"/>
        <v>0</v>
      </c>
      <c r="AZ12" s="16">
        <f t="shared" si="19"/>
        <v>0</v>
      </c>
      <c r="BA12" s="16"/>
      <c r="BB12" s="12"/>
      <c r="BC12" s="12"/>
      <c r="BD12" s="12"/>
      <c r="BE12" s="22">
        <f t="shared" si="20"/>
        <v>0</v>
      </c>
      <c r="BF12" s="16">
        <f t="shared" ca="1" si="21"/>
        <v>0</v>
      </c>
      <c r="BG12" s="25">
        <f t="shared" ca="1" si="22"/>
        <v>0.2</v>
      </c>
      <c r="BH12" s="16">
        <f t="shared" ca="1" si="23"/>
        <v>0</v>
      </c>
      <c r="BI12" s="31"/>
      <c r="BJ12" s="30">
        <f t="shared" ca="1" si="24"/>
        <v>0</v>
      </c>
      <c r="BK12" s="12"/>
    </row>
    <row r="13" spans="1:63">
      <c r="A13" s="9" t="s">
        <v>5</v>
      </c>
      <c r="B13" s="10" t="s">
        <v>1</v>
      </c>
      <c r="C13" s="11" t="s">
        <v>2</v>
      </c>
      <c r="D13" s="11" t="s">
        <v>27</v>
      </c>
      <c r="E13" s="12" t="s">
        <v>66</v>
      </c>
      <c r="F13" s="11" t="s">
        <v>69</v>
      </c>
      <c r="G13" s="13">
        <v>44470</v>
      </c>
      <c r="H13" s="12">
        <v>24</v>
      </c>
      <c r="I13" s="14">
        <f t="shared" si="3"/>
        <v>720</v>
      </c>
      <c r="J13" s="15">
        <f t="shared" si="4"/>
        <v>45200</v>
      </c>
      <c r="K13" s="12" t="s">
        <v>67</v>
      </c>
      <c r="L13" s="12"/>
      <c r="M13" s="12"/>
      <c r="N13" s="15">
        <f t="shared" si="5"/>
        <v>0</v>
      </c>
      <c r="O13" s="16">
        <f t="shared" ca="1" si="6"/>
        <v>18</v>
      </c>
      <c r="P13" s="16">
        <f t="shared" ca="1" si="7"/>
        <v>6</v>
      </c>
      <c r="Q13" s="9" t="s">
        <v>6</v>
      </c>
      <c r="R13" s="17">
        <v>647987267</v>
      </c>
      <c r="S13" s="18">
        <v>43514</v>
      </c>
      <c r="T13" s="19">
        <f t="shared" ca="1" si="8"/>
        <v>44672</v>
      </c>
      <c r="U13" s="19" t="str">
        <f t="shared" ca="1" si="9"/>
        <v/>
      </c>
      <c r="V13" s="11" t="s">
        <v>3</v>
      </c>
      <c r="W13" s="11"/>
      <c r="X13" s="9" t="s">
        <v>11</v>
      </c>
      <c r="Y13" s="9"/>
      <c r="Z13" s="20" t="str">
        <f t="shared" si="10"/>
        <v>NO</v>
      </c>
      <c r="AA13" s="20" t="str">
        <f t="shared" si="11"/>
        <v>NO</v>
      </c>
      <c r="AB13" s="12"/>
      <c r="AC13" s="12"/>
      <c r="AD13" s="9"/>
      <c r="AE13" s="12"/>
      <c r="AF13" s="12"/>
      <c r="AG13" s="12"/>
      <c r="AH13" s="22">
        <f t="shared" si="12"/>
        <v>0</v>
      </c>
      <c r="AI13" s="22">
        <f t="shared" ca="1" si="0"/>
        <v>0</v>
      </c>
      <c r="AJ13" s="12"/>
      <c r="AK13" s="23">
        <f t="shared" si="13"/>
        <v>44470</v>
      </c>
      <c r="AL13" s="12"/>
      <c r="AM13" s="14">
        <f t="shared" si="14"/>
        <v>0</v>
      </c>
      <c r="AN13" s="24">
        <f t="shared" ca="1" si="1"/>
        <v>518</v>
      </c>
      <c r="AO13" s="24">
        <f t="shared" ca="1" si="2"/>
        <v>17.266666666666666</v>
      </c>
      <c r="AP13" s="25">
        <f t="shared" ca="1" si="25"/>
        <v>110</v>
      </c>
      <c r="AQ13" s="12"/>
      <c r="AR13" s="25">
        <f t="shared" ca="1" si="15"/>
        <v>60</v>
      </c>
      <c r="AS13" s="12"/>
      <c r="AT13" s="25">
        <f t="shared" ca="1" si="16"/>
        <v>170</v>
      </c>
      <c r="AU13" s="27"/>
      <c r="AV13" s="12"/>
      <c r="AW13" s="28" t="str">
        <f t="shared" si="17"/>
        <v>0</v>
      </c>
      <c r="AX13" s="12"/>
      <c r="AY13" s="28" t="str">
        <f t="shared" si="18"/>
        <v>0</v>
      </c>
      <c r="AZ13" s="16">
        <f t="shared" si="19"/>
        <v>0</v>
      </c>
      <c r="BA13" s="16"/>
      <c r="BB13" s="12"/>
      <c r="BC13" s="12"/>
      <c r="BD13" s="12"/>
      <c r="BE13" s="22">
        <f t="shared" si="20"/>
        <v>0</v>
      </c>
      <c r="BF13" s="16">
        <f t="shared" ca="1" si="21"/>
        <v>0</v>
      </c>
      <c r="BG13" s="25">
        <f t="shared" ca="1" si="22"/>
        <v>0.2</v>
      </c>
      <c r="BH13" s="16">
        <f t="shared" ca="1" si="23"/>
        <v>0</v>
      </c>
      <c r="BI13" s="31"/>
      <c r="BJ13" s="30">
        <f t="shared" ca="1" si="24"/>
        <v>0</v>
      </c>
      <c r="BK13" s="12"/>
    </row>
    <row r="14" spans="1:63">
      <c r="A14" s="9" t="s">
        <v>5</v>
      </c>
      <c r="B14" s="10" t="s">
        <v>1</v>
      </c>
      <c r="C14" s="11" t="s">
        <v>2</v>
      </c>
      <c r="D14" s="11" t="s">
        <v>27</v>
      </c>
      <c r="E14" s="12" t="s">
        <v>66</v>
      </c>
      <c r="F14" s="11" t="s">
        <v>69</v>
      </c>
      <c r="G14" s="13">
        <v>44470</v>
      </c>
      <c r="H14" s="12">
        <v>24</v>
      </c>
      <c r="I14" s="14">
        <f t="shared" si="3"/>
        <v>720</v>
      </c>
      <c r="J14" s="15">
        <f t="shared" si="4"/>
        <v>45200</v>
      </c>
      <c r="K14" s="12" t="s">
        <v>67</v>
      </c>
      <c r="L14" s="12"/>
      <c r="M14" s="12"/>
      <c r="N14" s="15">
        <f t="shared" si="5"/>
        <v>0</v>
      </c>
      <c r="O14" s="16">
        <f t="shared" ca="1" si="6"/>
        <v>18</v>
      </c>
      <c r="P14" s="16">
        <f t="shared" ca="1" si="7"/>
        <v>6</v>
      </c>
      <c r="Q14" s="9" t="s">
        <v>6</v>
      </c>
      <c r="R14" s="17">
        <v>647987269</v>
      </c>
      <c r="S14" s="18">
        <v>43509</v>
      </c>
      <c r="T14" s="19">
        <f t="shared" ca="1" si="8"/>
        <v>44672</v>
      </c>
      <c r="U14" s="19" t="str">
        <f t="shared" ca="1" si="9"/>
        <v/>
      </c>
      <c r="V14" s="11" t="s">
        <v>3</v>
      </c>
      <c r="W14" s="11"/>
      <c r="X14" s="9" t="s">
        <v>11</v>
      </c>
      <c r="Y14" s="9"/>
      <c r="Z14" s="20" t="str">
        <f t="shared" si="10"/>
        <v>NO</v>
      </c>
      <c r="AA14" s="20" t="str">
        <f t="shared" si="11"/>
        <v>NO</v>
      </c>
      <c r="AB14" s="12"/>
      <c r="AC14" s="12"/>
      <c r="AD14" s="9"/>
      <c r="AE14" s="12"/>
      <c r="AF14" s="12"/>
      <c r="AG14" s="12"/>
      <c r="AH14" s="22">
        <f t="shared" si="12"/>
        <v>0</v>
      </c>
      <c r="AI14" s="22">
        <f t="shared" ca="1" si="0"/>
        <v>0</v>
      </c>
      <c r="AJ14" s="12"/>
      <c r="AK14" s="23">
        <f t="shared" si="13"/>
        <v>44470</v>
      </c>
      <c r="AL14" s="12"/>
      <c r="AM14" s="14">
        <f t="shared" si="14"/>
        <v>0</v>
      </c>
      <c r="AN14" s="24">
        <f t="shared" ca="1" si="1"/>
        <v>518</v>
      </c>
      <c r="AO14" s="24">
        <f t="shared" ca="1" si="2"/>
        <v>17.266666666666666</v>
      </c>
      <c r="AP14" s="25">
        <f t="shared" ca="1" si="25"/>
        <v>110</v>
      </c>
      <c r="AQ14" s="12"/>
      <c r="AR14" s="25">
        <f t="shared" ca="1" si="15"/>
        <v>60</v>
      </c>
      <c r="AS14" s="12"/>
      <c r="AT14" s="25">
        <f t="shared" ca="1" si="16"/>
        <v>170</v>
      </c>
      <c r="AU14" s="27"/>
      <c r="AV14" s="12"/>
      <c r="AW14" s="28" t="str">
        <f t="shared" si="17"/>
        <v>0</v>
      </c>
      <c r="AX14" s="12"/>
      <c r="AY14" s="28" t="str">
        <f t="shared" si="18"/>
        <v>0</v>
      </c>
      <c r="AZ14" s="16">
        <f t="shared" si="19"/>
        <v>0</v>
      </c>
      <c r="BA14" s="16"/>
      <c r="BB14" s="12"/>
      <c r="BC14" s="12"/>
      <c r="BD14" s="12"/>
      <c r="BE14" s="22">
        <f t="shared" si="20"/>
        <v>0</v>
      </c>
      <c r="BF14" s="16">
        <f t="shared" ca="1" si="21"/>
        <v>0</v>
      </c>
      <c r="BG14" s="25">
        <f t="shared" ca="1" si="22"/>
        <v>0.2</v>
      </c>
      <c r="BH14" s="16">
        <f t="shared" ca="1" si="23"/>
        <v>0</v>
      </c>
      <c r="BI14" s="31"/>
      <c r="BJ14" s="30">
        <f t="shared" ca="1" si="24"/>
        <v>0</v>
      </c>
      <c r="BK14" s="12"/>
    </row>
    <row r="15" spans="1:63">
      <c r="A15" s="9" t="s">
        <v>5</v>
      </c>
      <c r="B15" s="10" t="s">
        <v>1</v>
      </c>
      <c r="C15" s="11" t="s">
        <v>2</v>
      </c>
      <c r="D15" s="11" t="s">
        <v>27</v>
      </c>
      <c r="E15" s="12" t="s">
        <v>66</v>
      </c>
      <c r="F15" s="11" t="s">
        <v>69</v>
      </c>
      <c r="G15" s="13">
        <v>44470</v>
      </c>
      <c r="H15" s="12">
        <v>24</v>
      </c>
      <c r="I15" s="14">
        <f t="shared" si="3"/>
        <v>720</v>
      </c>
      <c r="J15" s="15">
        <f t="shared" si="4"/>
        <v>45200</v>
      </c>
      <c r="K15" s="12" t="s">
        <v>67</v>
      </c>
      <c r="L15" s="12"/>
      <c r="M15" s="12"/>
      <c r="N15" s="15">
        <f t="shared" si="5"/>
        <v>0</v>
      </c>
      <c r="O15" s="16">
        <f t="shared" ca="1" si="6"/>
        <v>18</v>
      </c>
      <c r="P15" s="16">
        <f t="shared" ca="1" si="7"/>
        <v>6</v>
      </c>
      <c r="Q15" s="9" t="s">
        <v>6</v>
      </c>
      <c r="R15" s="17">
        <v>650973283</v>
      </c>
      <c r="S15" s="18">
        <v>43508</v>
      </c>
      <c r="T15" s="19">
        <f t="shared" ca="1" si="8"/>
        <v>44672</v>
      </c>
      <c r="U15" s="19" t="str">
        <f t="shared" ca="1" si="9"/>
        <v/>
      </c>
      <c r="V15" s="11" t="s">
        <v>3</v>
      </c>
      <c r="W15" s="11"/>
      <c r="X15" s="9" t="s">
        <v>4</v>
      </c>
      <c r="Y15" s="9"/>
      <c r="Z15" s="20" t="str">
        <f t="shared" si="10"/>
        <v>NO</v>
      </c>
      <c r="AA15" s="20" t="str">
        <f t="shared" si="11"/>
        <v>NO</v>
      </c>
      <c r="AB15" s="12"/>
      <c r="AC15" s="12"/>
      <c r="AD15" s="9"/>
      <c r="AE15" s="12"/>
      <c r="AF15" s="12"/>
      <c r="AG15" s="12"/>
      <c r="AH15" s="22">
        <f t="shared" si="12"/>
        <v>0</v>
      </c>
      <c r="AI15" s="22">
        <f t="shared" ca="1" si="0"/>
        <v>0</v>
      </c>
      <c r="AJ15" s="12"/>
      <c r="AK15" s="23">
        <f t="shared" si="13"/>
        <v>44470</v>
      </c>
      <c r="AL15" s="12"/>
      <c r="AM15" s="14">
        <f t="shared" si="14"/>
        <v>0</v>
      </c>
      <c r="AN15" s="24">
        <f t="shared" ca="1" si="1"/>
        <v>518</v>
      </c>
      <c r="AO15" s="24">
        <f t="shared" ca="1" si="2"/>
        <v>17.266666666666666</v>
      </c>
      <c r="AP15" s="25">
        <f t="shared" ca="1" si="25"/>
        <v>110</v>
      </c>
      <c r="AQ15" s="12"/>
      <c r="AR15" s="25">
        <f t="shared" ca="1" si="15"/>
        <v>60</v>
      </c>
      <c r="AS15" s="12"/>
      <c r="AT15" s="25">
        <f t="shared" ca="1" si="16"/>
        <v>170</v>
      </c>
      <c r="AU15" s="27"/>
      <c r="AV15" s="12"/>
      <c r="AW15" s="28" t="str">
        <f t="shared" si="17"/>
        <v>0</v>
      </c>
      <c r="AX15" s="12"/>
      <c r="AY15" s="28" t="str">
        <f t="shared" si="18"/>
        <v>0</v>
      </c>
      <c r="AZ15" s="16">
        <f t="shared" si="19"/>
        <v>0</v>
      </c>
      <c r="BA15" s="16"/>
      <c r="BB15" s="12"/>
      <c r="BC15" s="12"/>
      <c r="BD15" s="12"/>
      <c r="BE15" s="22">
        <f t="shared" si="20"/>
        <v>0</v>
      </c>
      <c r="BF15" s="16">
        <f t="shared" ca="1" si="21"/>
        <v>0</v>
      </c>
      <c r="BG15" s="25">
        <f t="shared" ca="1" si="22"/>
        <v>0.2</v>
      </c>
      <c r="BH15" s="16">
        <f t="shared" ca="1" si="23"/>
        <v>0</v>
      </c>
      <c r="BI15" s="31"/>
      <c r="BJ15" s="30">
        <f t="shared" ca="1" si="24"/>
        <v>0</v>
      </c>
      <c r="BK15" s="12"/>
    </row>
    <row r="16" spans="1:63">
      <c r="A16" s="9" t="s">
        <v>5</v>
      </c>
      <c r="B16" s="10" t="s">
        <v>1</v>
      </c>
      <c r="C16" s="11" t="s">
        <v>2</v>
      </c>
      <c r="D16" s="11" t="s">
        <v>27</v>
      </c>
      <c r="E16" s="12" t="s">
        <v>66</v>
      </c>
      <c r="F16" s="11" t="s">
        <v>69</v>
      </c>
      <c r="G16" s="13">
        <v>44470</v>
      </c>
      <c r="H16" s="12">
        <v>24</v>
      </c>
      <c r="I16" s="14">
        <f t="shared" si="3"/>
        <v>720</v>
      </c>
      <c r="J16" s="15">
        <f t="shared" si="4"/>
        <v>45200</v>
      </c>
      <c r="K16" s="12" t="s">
        <v>67</v>
      </c>
      <c r="L16" s="12"/>
      <c r="M16" s="12"/>
      <c r="N16" s="15">
        <f t="shared" si="5"/>
        <v>0</v>
      </c>
      <c r="O16" s="16">
        <f t="shared" ca="1" si="6"/>
        <v>18</v>
      </c>
      <c r="P16" s="16">
        <f t="shared" ca="1" si="7"/>
        <v>6</v>
      </c>
      <c r="Q16" s="9" t="s">
        <v>6</v>
      </c>
      <c r="R16" s="17">
        <v>653120377</v>
      </c>
      <c r="S16" s="18">
        <v>43516</v>
      </c>
      <c r="T16" s="19">
        <f t="shared" ca="1" si="8"/>
        <v>44672</v>
      </c>
      <c r="U16" s="19" t="str">
        <f t="shared" ca="1" si="9"/>
        <v/>
      </c>
      <c r="V16" s="11" t="s">
        <v>3</v>
      </c>
      <c r="W16" s="11"/>
      <c r="X16" s="9" t="s">
        <v>7</v>
      </c>
      <c r="Y16" s="9"/>
      <c r="Z16" s="20" t="str">
        <f t="shared" si="10"/>
        <v>NO</v>
      </c>
      <c r="AA16" s="20" t="str">
        <f t="shared" si="11"/>
        <v>NO</v>
      </c>
      <c r="AB16" s="12"/>
      <c r="AC16" s="12"/>
      <c r="AD16" s="9"/>
      <c r="AE16" s="12"/>
      <c r="AF16" s="12"/>
      <c r="AG16" s="12"/>
      <c r="AH16" s="22">
        <f t="shared" si="12"/>
        <v>0</v>
      </c>
      <c r="AI16" s="22">
        <f t="shared" ca="1" si="0"/>
        <v>0</v>
      </c>
      <c r="AJ16" s="12"/>
      <c r="AK16" s="23">
        <f t="shared" si="13"/>
        <v>44470</v>
      </c>
      <c r="AL16" s="12"/>
      <c r="AM16" s="14">
        <f t="shared" si="14"/>
        <v>0</v>
      </c>
      <c r="AN16" s="24">
        <f t="shared" ca="1" si="1"/>
        <v>518</v>
      </c>
      <c r="AO16" s="24">
        <f t="shared" ca="1" si="2"/>
        <v>17.266666666666666</v>
      </c>
      <c r="AP16" s="25">
        <f t="shared" ca="1" si="25"/>
        <v>110</v>
      </c>
      <c r="AQ16" s="12"/>
      <c r="AR16" s="25">
        <f t="shared" ca="1" si="15"/>
        <v>60</v>
      </c>
      <c r="AS16" s="12"/>
      <c r="AT16" s="25">
        <f t="shared" ca="1" si="16"/>
        <v>170</v>
      </c>
      <c r="AU16" s="27"/>
      <c r="AV16" s="12"/>
      <c r="AW16" s="28" t="str">
        <f t="shared" si="17"/>
        <v>0</v>
      </c>
      <c r="AX16" s="12"/>
      <c r="AY16" s="28" t="str">
        <f t="shared" si="18"/>
        <v>0</v>
      </c>
      <c r="AZ16" s="16">
        <f t="shared" si="19"/>
        <v>0</v>
      </c>
      <c r="BA16" s="16"/>
      <c r="BB16" s="12"/>
      <c r="BC16" s="12"/>
      <c r="BD16" s="12"/>
      <c r="BE16" s="22">
        <f t="shared" si="20"/>
        <v>0</v>
      </c>
      <c r="BF16" s="16">
        <f t="shared" ca="1" si="21"/>
        <v>0</v>
      </c>
      <c r="BG16" s="25">
        <f t="shared" ca="1" si="22"/>
        <v>0.2</v>
      </c>
      <c r="BH16" s="16">
        <f t="shared" ca="1" si="23"/>
        <v>0</v>
      </c>
      <c r="BI16" s="31"/>
      <c r="BJ16" s="30">
        <f t="shared" ca="1" si="24"/>
        <v>0</v>
      </c>
      <c r="BK16" s="12"/>
    </row>
    <row r="17" spans="1:63">
      <c r="A17" s="9" t="s">
        <v>5</v>
      </c>
      <c r="B17" s="10" t="s">
        <v>1</v>
      </c>
      <c r="C17" s="11" t="s">
        <v>2</v>
      </c>
      <c r="D17" s="11" t="s">
        <v>27</v>
      </c>
      <c r="E17" s="12" t="s">
        <v>66</v>
      </c>
      <c r="F17" s="11" t="s">
        <v>69</v>
      </c>
      <c r="G17" s="13">
        <v>44470</v>
      </c>
      <c r="H17" s="12">
        <v>24</v>
      </c>
      <c r="I17" s="14">
        <f t="shared" si="3"/>
        <v>720</v>
      </c>
      <c r="J17" s="15">
        <f t="shared" si="4"/>
        <v>45200</v>
      </c>
      <c r="K17" s="12" t="s">
        <v>67</v>
      </c>
      <c r="L17" s="12"/>
      <c r="M17" s="12"/>
      <c r="N17" s="15">
        <f t="shared" si="5"/>
        <v>0</v>
      </c>
      <c r="O17" s="16">
        <f t="shared" ca="1" si="6"/>
        <v>18</v>
      </c>
      <c r="P17" s="16">
        <f t="shared" ca="1" si="7"/>
        <v>6</v>
      </c>
      <c r="Q17" s="9" t="s">
        <v>6</v>
      </c>
      <c r="R17" s="17">
        <v>655249669</v>
      </c>
      <c r="S17" s="18">
        <v>43516</v>
      </c>
      <c r="T17" s="19">
        <f t="shared" ca="1" si="8"/>
        <v>44672</v>
      </c>
      <c r="U17" s="19" t="str">
        <f t="shared" ca="1" si="9"/>
        <v/>
      </c>
      <c r="V17" s="11" t="s">
        <v>3</v>
      </c>
      <c r="W17" s="11"/>
      <c r="X17" s="9" t="s">
        <v>8</v>
      </c>
      <c r="Y17" s="9"/>
      <c r="Z17" s="20" t="str">
        <f t="shared" si="10"/>
        <v>NO</v>
      </c>
      <c r="AA17" s="20" t="str">
        <f t="shared" si="11"/>
        <v>NO</v>
      </c>
      <c r="AB17" s="12"/>
      <c r="AC17" s="12"/>
      <c r="AD17" s="9"/>
      <c r="AE17" s="12"/>
      <c r="AF17" s="12"/>
      <c r="AG17" s="12"/>
      <c r="AH17" s="22">
        <f t="shared" si="12"/>
        <v>0</v>
      </c>
      <c r="AI17" s="22">
        <f t="shared" ca="1" si="0"/>
        <v>0</v>
      </c>
      <c r="AJ17" s="12"/>
      <c r="AK17" s="23">
        <f t="shared" si="13"/>
        <v>44470</v>
      </c>
      <c r="AL17" s="12"/>
      <c r="AM17" s="14">
        <f t="shared" si="14"/>
        <v>0</v>
      </c>
      <c r="AN17" s="24">
        <f t="shared" ca="1" si="1"/>
        <v>518</v>
      </c>
      <c r="AO17" s="24">
        <f t="shared" ca="1" si="2"/>
        <v>17.266666666666666</v>
      </c>
      <c r="AP17" s="25">
        <f t="shared" ca="1" si="25"/>
        <v>110</v>
      </c>
      <c r="AQ17" s="12"/>
      <c r="AR17" s="25">
        <f t="shared" ca="1" si="15"/>
        <v>60</v>
      </c>
      <c r="AS17" s="12"/>
      <c r="AT17" s="25">
        <f t="shared" ca="1" si="16"/>
        <v>170</v>
      </c>
      <c r="AU17" s="27"/>
      <c r="AV17" s="12"/>
      <c r="AW17" s="28" t="str">
        <f t="shared" si="17"/>
        <v>0</v>
      </c>
      <c r="AX17" s="12"/>
      <c r="AY17" s="28" t="str">
        <f t="shared" si="18"/>
        <v>0</v>
      </c>
      <c r="AZ17" s="16">
        <f t="shared" si="19"/>
        <v>0</v>
      </c>
      <c r="BA17" s="16"/>
      <c r="BB17" s="12"/>
      <c r="BC17" s="12"/>
      <c r="BD17" s="12"/>
      <c r="BE17" s="22">
        <f t="shared" si="20"/>
        <v>0</v>
      </c>
      <c r="BF17" s="16">
        <f t="shared" ca="1" si="21"/>
        <v>0</v>
      </c>
      <c r="BG17" s="25">
        <f t="shared" ca="1" si="22"/>
        <v>0.2</v>
      </c>
      <c r="BH17" s="16">
        <f t="shared" ca="1" si="23"/>
        <v>0</v>
      </c>
      <c r="BI17" s="31"/>
      <c r="BJ17" s="30">
        <f t="shared" ca="1" si="24"/>
        <v>0</v>
      </c>
      <c r="BK17" s="12"/>
    </row>
    <row r="18" spans="1:63">
      <c r="A18" s="9" t="s">
        <v>5</v>
      </c>
      <c r="B18" s="10" t="s">
        <v>1</v>
      </c>
      <c r="C18" s="11" t="s">
        <v>2</v>
      </c>
      <c r="D18" s="11" t="s">
        <v>27</v>
      </c>
      <c r="E18" s="12" t="s">
        <v>66</v>
      </c>
      <c r="F18" s="11" t="s">
        <v>69</v>
      </c>
      <c r="G18" s="13">
        <v>44470</v>
      </c>
      <c r="H18" s="12">
        <v>24</v>
      </c>
      <c r="I18" s="14">
        <f t="shared" si="3"/>
        <v>720</v>
      </c>
      <c r="J18" s="15">
        <f t="shared" si="4"/>
        <v>45200</v>
      </c>
      <c r="K18" s="12" t="s">
        <v>67</v>
      </c>
      <c r="L18" s="12"/>
      <c r="M18" s="12"/>
      <c r="N18" s="15">
        <f t="shared" si="5"/>
        <v>0</v>
      </c>
      <c r="O18" s="16">
        <f t="shared" ca="1" si="6"/>
        <v>18</v>
      </c>
      <c r="P18" s="16">
        <f t="shared" ca="1" si="7"/>
        <v>6</v>
      </c>
      <c r="Q18" s="9" t="s">
        <v>6</v>
      </c>
      <c r="R18" s="17">
        <v>655281834</v>
      </c>
      <c r="S18" s="18">
        <v>43516</v>
      </c>
      <c r="T18" s="19">
        <f t="shared" ca="1" si="8"/>
        <v>44672</v>
      </c>
      <c r="U18" s="19" t="str">
        <f t="shared" ca="1" si="9"/>
        <v/>
      </c>
      <c r="V18" s="11" t="s">
        <v>3</v>
      </c>
      <c r="W18" s="11"/>
      <c r="X18" s="9" t="s">
        <v>7</v>
      </c>
      <c r="Y18" s="9"/>
      <c r="Z18" s="20" t="str">
        <f t="shared" si="10"/>
        <v>NO</v>
      </c>
      <c r="AA18" s="20" t="str">
        <f t="shared" si="11"/>
        <v>NO</v>
      </c>
      <c r="AB18" s="12"/>
      <c r="AC18" s="12"/>
      <c r="AD18" s="9"/>
      <c r="AE18" s="12"/>
      <c r="AF18" s="12"/>
      <c r="AG18" s="12"/>
      <c r="AH18" s="22">
        <f t="shared" si="12"/>
        <v>0</v>
      </c>
      <c r="AI18" s="22">
        <f t="shared" ca="1" si="0"/>
        <v>0</v>
      </c>
      <c r="AJ18" s="12"/>
      <c r="AK18" s="23">
        <f t="shared" si="13"/>
        <v>44470</v>
      </c>
      <c r="AL18" s="12"/>
      <c r="AM18" s="14">
        <f t="shared" si="14"/>
        <v>0</v>
      </c>
      <c r="AN18" s="24">
        <f t="shared" ca="1" si="1"/>
        <v>518</v>
      </c>
      <c r="AO18" s="24">
        <f t="shared" ca="1" si="2"/>
        <v>17.266666666666666</v>
      </c>
      <c r="AP18" s="25">
        <f t="shared" ca="1" si="25"/>
        <v>110</v>
      </c>
      <c r="AQ18" s="12"/>
      <c r="AR18" s="25">
        <f t="shared" ca="1" si="15"/>
        <v>60</v>
      </c>
      <c r="AS18" s="12"/>
      <c r="AT18" s="25">
        <f t="shared" ca="1" si="16"/>
        <v>170</v>
      </c>
      <c r="AU18" s="27"/>
      <c r="AV18" s="12"/>
      <c r="AW18" s="28" t="str">
        <f t="shared" si="17"/>
        <v>0</v>
      </c>
      <c r="AX18" s="12"/>
      <c r="AY18" s="28" t="str">
        <f t="shared" si="18"/>
        <v>0</v>
      </c>
      <c r="AZ18" s="16">
        <f t="shared" si="19"/>
        <v>0</v>
      </c>
      <c r="BA18" s="16"/>
      <c r="BB18" s="12"/>
      <c r="BC18" s="12"/>
      <c r="BD18" s="12"/>
      <c r="BE18" s="22">
        <f t="shared" si="20"/>
        <v>0</v>
      </c>
      <c r="BF18" s="16">
        <f t="shared" ca="1" si="21"/>
        <v>0</v>
      </c>
      <c r="BG18" s="25">
        <f t="shared" ca="1" si="22"/>
        <v>0.2</v>
      </c>
      <c r="BH18" s="16">
        <f t="shared" ca="1" si="23"/>
        <v>0</v>
      </c>
      <c r="BI18" s="31"/>
      <c r="BJ18" s="30">
        <f t="shared" ca="1" si="24"/>
        <v>0</v>
      </c>
      <c r="BK18" s="12"/>
    </row>
    <row r="19" spans="1:63">
      <c r="A19" s="9" t="s">
        <v>5</v>
      </c>
      <c r="B19" s="10" t="s">
        <v>1</v>
      </c>
      <c r="C19" s="11" t="s">
        <v>2</v>
      </c>
      <c r="D19" s="11" t="s">
        <v>27</v>
      </c>
      <c r="E19" s="12" t="s">
        <v>66</v>
      </c>
      <c r="F19" s="11" t="s">
        <v>69</v>
      </c>
      <c r="G19" s="13">
        <v>44470</v>
      </c>
      <c r="H19" s="12">
        <v>24</v>
      </c>
      <c r="I19" s="14">
        <f t="shared" si="3"/>
        <v>720</v>
      </c>
      <c r="J19" s="15">
        <f t="shared" si="4"/>
        <v>45200</v>
      </c>
      <c r="K19" s="12" t="s">
        <v>67</v>
      </c>
      <c r="L19" s="12"/>
      <c r="M19" s="12"/>
      <c r="N19" s="15">
        <f t="shared" si="5"/>
        <v>0</v>
      </c>
      <c r="O19" s="16">
        <f t="shared" ca="1" si="6"/>
        <v>18</v>
      </c>
      <c r="P19" s="16">
        <f t="shared" ca="1" si="7"/>
        <v>6</v>
      </c>
      <c r="Q19" s="9" t="s">
        <v>6</v>
      </c>
      <c r="R19" s="17">
        <v>655849678</v>
      </c>
      <c r="S19" s="18">
        <v>43516</v>
      </c>
      <c r="T19" s="19">
        <f t="shared" ca="1" si="8"/>
        <v>44672</v>
      </c>
      <c r="U19" s="19" t="str">
        <f t="shared" ca="1" si="9"/>
        <v/>
      </c>
      <c r="V19" s="11" t="s">
        <v>3</v>
      </c>
      <c r="W19" s="11"/>
      <c r="X19" s="9" t="s">
        <v>7</v>
      </c>
      <c r="Y19" s="9"/>
      <c r="Z19" s="20" t="str">
        <f t="shared" si="10"/>
        <v>NO</v>
      </c>
      <c r="AA19" s="20" t="str">
        <f t="shared" si="11"/>
        <v>NO</v>
      </c>
      <c r="AB19" s="12"/>
      <c r="AC19" s="12"/>
      <c r="AD19" s="9"/>
      <c r="AE19" s="12"/>
      <c r="AF19" s="12"/>
      <c r="AG19" s="12"/>
      <c r="AH19" s="22">
        <f t="shared" si="12"/>
        <v>0</v>
      </c>
      <c r="AI19" s="22">
        <f t="shared" ca="1" si="0"/>
        <v>0</v>
      </c>
      <c r="AJ19" s="12"/>
      <c r="AK19" s="23">
        <f t="shared" si="13"/>
        <v>44470</v>
      </c>
      <c r="AL19" s="12"/>
      <c r="AM19" s="14">
        <f t="shared" si="14"/>
        <v>0</v>
      </c>
      <c r="AN19" s="24">
        <f t="shared" ca="1" si="1"/>
        <v>518</v>
      </c>
      <c r="AO19" s="24">
        <f t="shared" ca="1" si="2"/>
        <v>17.266666666666666</v>
      </c>
      <c r="AP19" s="25">
        <f t="shared" ca="1" si="25"/>
        <v>110</v>
      </c>
      <c r="AQ19" s="12"/>
      <c r="AR19" s="25">
        <f t="shared" ca="1" si="15"/>
        <v>60</v>
      </c>
      <c r="AS19" s="12"/>
      <c r="AT19" s="25">
        <f t="shared" ca="1" si="16"/>
        <v>170</v>
      </c>
      <c r="AU19" s="27"/>
      <c r="AV19" s="12"/>
      <c r="AW19" s="28" t="str">
        <f t="shared" si="17"/>
        <v>0</v>
      </c>
      <c r="AX19" s="12"/>
      <c r="AY19" s="28" t="str">
        <f t="shared" si="18"/>
        <v>0</v>
      </c>
      <c r="AZ19" s="16">
        <f t="shared" si="19"/>
        <v>0</v>
      </c>
      <c r="BA19" s="16"/>
      <c r="BB19" s="12"/>
      <c r="BC19" s="12"/>
      <c r="BD19" s="12"/>
      <c r="BE19" s="22">
        <f t="shared" si="20"/>
        <v>0</v>
      </c>
      <c r="BF19" s="16">
        <f t="shared" ca="1" si="21"/>
        <v>0</v>
      </c>
      <c r="BG19" s="25">
        <f t="shared" ca="1" si="22"/>
        <v>0.2</v>
      </c>
      <c r="BH19" s="16">
        <f t="shared" ca="1" si="23"/>
        <v>0</v>
      </c>
      <c r="BI19" s="31"/>
      <c r="BJ19" s="30">
        <f t="shared" ca="1" si="24"/>
        <v>0</v>
      </c>
      <c r="BK19" s="12"/>
    </row>
    <row r="20" spans="1:63">
      <c r="A20" s="9" t="s">
        <v>5</v>
      </c>
      <c r="B20" s="10" t="s">
        <v>1</v>
      </c>
      <c r="C20" s="11" t="s">
        <v>2</v>
      </c>
      <c r="D20" s="11" t="s">
        <v>27</v>
      </c>
      <c r="E20" s="12" t="s">
        <v>66</v>
      </c>
      <c r="F20" s="11" t="s">
        <v>69</v>
      </c>
      <c r="G20" s="13">
        <v>44470</v>
      </c>
      <c r="H20" s="12">
        <v>24</v>
      </c>
      <c r="I20" s="14">
        <f t="shared" si="3"/>
        <v>720</v>
      </c>
      <c r="J20" s="15">
        <f t="shared" si="4"/>
        <v>45200</v>
      </c>
      <c r="K20" s="12" t="s">
        <v>67</v>
      </c>
      <c r="L20" s="12"/>
      <c r="M20" s="12"/>
      <c r="N20" s="15">
        <f t="shared" si="5"/>
        <v>0</v>
      </c>
      <c r="O20" s="16">
        <f t="shared" ca="1" si="6"/>
        <v>18</v>
      </c>
      <c r="P20" s="16">
        <f t="shared" ca="1" si="7"/>
        <v>6</v>
      </c>
      <c r="Q20" s="9" t="s">
        <v>6</v>
      </c>
      <c r="R20" s="17">
        <v>664329089</v>
      </c>
      <c r="S20" s="18">
        <v>43516</v>
      </c>
      <c r="T20" s="19">
        <f t="shared" ca="1" si="8"/>
        <v>44672</v>
      </c>
      <c r="U20" s="19" t="str">
        <f t="shared" ca="1" si="9"/>
        <v/>
      </c>
      <c r="V20" s="11" t="s">
        <v>3</v>
      </c>
      <c r="W20" s="11"/>
      <c r="X20" s="9" t="s">
        <v>7</v>
      </c>
      <c r="Y20" s="9"/>
      <c r="Z20" s="20" t="str">
        <f t="shared" si="10"/>
        <v>NO</v>
      </c>
      <c r="AA20" s="20" t="str">
        <f t="shared" si="11"/>
        <v>NO</v>
      </c>
      <c r="AB20" s="12"/>
      <c r="AC20" s="12"/>
      <c r="AD20" s="9"/>
      <c r="AE20" s="12"/>
      <c r="AF20" s="12"/>
      <c r="AG20" s="12"/>
      <c r="AH20" s="22">
        <f t="shared" si="12"/>
        <v>0</v>
      </c>
      <c r="AI20" s="22">
        <f t="shared" ca="1" si="0"/>
        <v>0</v>
      </c>
      <c r="AJ20" s="12"/>
      <c r="AK20" s="23">
        <f t="shared" si="13"/>
        <v>44470</v>
      </c>
      <c r="AL20" s="12"/>
      <c r="AM20" s="14">
        <f t="shared" si="14"/>
        <v>0</v>
      </c>
      <c r="AN20" s="24">
        <f t="shared" ca="1" si="1"/>
        <v>518</v>
      </c>
      <c r="AO20" s="24">
        <f t="shared" ca="1" si="2"/>
        <v>17.266666666666666</v>
      </c>
      <c r="AP20" s="25">
        <f t="shared" ca="1" si="25"/>
        <v>110</v>
      </c>
      <c r="AQ20" s="12"/>
      <c r="AR20" s="25">
        <f t="shared" ca="1" si="15"/>
        <v>60</v>
      </c>
      <c r="AS20" s="12"/>
      <c r="AT20" s="25">
        <f t="shared" ca="1" si="16"/>
        <v>170</v>
      </c>
      <c r="AU20" s="27"/>
      <c r="AV20" s="12"/>
      <c r="AW20" s="28" t="str">
        <f t="shared" si="17"/>
        <v>0</v>
      </c>
      <c r="AX20" s="12"/>
      <c r="AY20" s="28" t="str">
        <f t="shared" si="18"/>
        <v>0</v>
      </c>
      <c r="AZ20" s="16">
        <f t="shared" si="19"/>
        <v>0</v>
      </c>
      <c r="BA20" s="16"/>
      <c r="BB20" s="12"/>
      <c r="BC20" s="12"/>
      <c r="BD20" s="12"/>
      <c r="BE20" s="22">
        <f t="shared" si="20"/>
        <v>0</v>
      </c>
      <c r="BF20" s="16">
        <f t="shared" ca="1" si="21"/>
        <v>0</v>
      </c>
      <c r="BG20" s="25">
        <f t="shared" ca="1" si="22"/>
        <v>0.2</v>
      </c>
      <c r="BH20" s="16">
        <f t="shared" ca="1" si="23"/>
        <v>0</v>
      </c>
      <c r="BI20" s="31"/>
      <c r="BJ20" s="30">
        <f t="shared" ca="1" si="24"/>
        <v>0</v>
      </c>
      <c r="BK20" s="12"/>
    </row>
    <row r="21" spans="1:63">
      <c r="A21" s="9" t="s">
        <v>5</v>
      </c>
      <c r="B21" s="10" t="s">
        <v>1</v>
      </c>
      <c r="C21" s="11" t="s">
        <v>2</v>
      </c>
      <c r="D21" s="11" t="s">
        <v>27</v>
      </c>
      <c r="E21" s="12" t="s">
        <v>66</v>
      </c>
      <c r="F21" s="11" t="s">
        <v>69</v>
      </c>
      <c r="G21" s="13">
        <v>44470</v>
      </c>
      <c r="H21" s="12">
        <v>24</v>
      </c>
      <c r="I21" s="14">
        <f t="shared" si="3"/>
        <v>720</v>
      </c>
      <c r="J21" s="15">
        <f t="shared" si="4"/>
        <v>45200</v>
      </c>
      <c r="K21" s="12" t="s">
        <v>67</v>
      </c>
      <c r="L21" s="12"/>
      <c r="M21" s="12"/>
      <c r="N21" s="15">
        <f t="shared" si="5"/>
        <v>0</v>
      </c>
      <c r="O21" s="16">
        <f t="shared" ca="1" si="6"/>
        <v>18</v>
      </c>
      <c r="P21" s="16">
        <f t="shared" ca="1" si="7"/>
        <v>6</v>
      </c>
      <c r="Q21" s="9" t="s">
        <v>6</v>
      </c>
      <c r="R21" s="17">
        <v>664546540</v>
      </c>
      <c r="S21" s="18">
        <v>43516</v>
      </c>
      <c r="T21" s="19">
        <f t="shared" ca="1" si="8"/>
        <v>44672</v>
      </c>
      <c r="U21" s="19" t="str">
        <f t="shared" ca="1" si="9"/>
        <v/>
      </c>
      <c r="V21" s="11" t="s">
        <v>3</v>
      </c>
      <c r="W21" s="11"/>
      <c r="X21" s="9" t="s">
        <v>7</v>
      </c>
      <c r="Y21" s="9"/>
      <c r="Z21" s="20" t="str">
        <f t="shared" si="10"/>
        <v>NO</v>
      </c>
      <c r="AA21" s="20" t="str">
        <f t="shared" si="11"/>
        <v>NO</v>
      </c>
      <c r="AB21" s="12"/>
      <c r="AC21" s="12"/>
      <c r="AD21" s="9"/>
      <c r="AE21" s="12"/>
      <c r="AF21" s="12"/>
      <c r="AG21" s="12"/>
      <c r="AH21" s="22">
        <f t="shared" si="12"/>
        <v>0</v>
      </c>
      <c r="AI21" s="22">
        <f t="shared" ca="1" si="0"/>
        <v>0</v>
      </c>
      <c r="AJ21" s="12"/>
      <c r="AK21" s="23">
        <f t="shared" si="13"/>
        <v>44470</v>
      </c>
      <c r="AL21" s="12"/>
      <c r="AM21" s="14">
        <f t="shared" si="14"/>
        <v>0</v>
      </c>
      <c r="AN21" s="24">
        <f t="shared" ca="1" si="1"/>
        <v>518</v>
      </c>
      <c r="AO21" s="24">
        <f t="shared" ca="1" si="2"/>
        <v>17.266666666666666</v>
      </c>
      <c r="AP21" s="25">
        <f t="shared" ca="1" si="25"/>
        <v>110</v>
      </c>
      <c r="AQ21" s="12"/>
      <c r="AR21" s="25">
        <f t="shared" ca="1" si="15"/>
        <v>60</v>
      </c>
      <c r="AS21" s="12"/>
      <c r="AT21" s="25">
        <f t="shared" ca="1" si="16"/>
        <v>170</v>
      </c>
      <c r="AU21" s="27"/>
      <c r="AV21" s="12"/>
      <c r="AW21" s="28" t="str">
        <f t="shared" si="17"/>
        <v>0</v>
      </c>
      <c r="AX21" s="12"/>
      <c r="AY21" s="28" t="str">
        <f t="shared" si="18"/>
        <v>0</v>
      </c>
      <c r="AZ21" s="16">
        <f t="shared" si="19"/>
        <v>0</v>
      </c>
      <c r="BA21" s="16"/>
      <c r="BB21" s="12"/>
      <c r="BC21" s="12"/>
      <c r="BD21" s="12"/>
      <c r="BE21" s="22">
        <f t="shared" si="20"/>
        <v>0</v>
      </c>
      <c r="BF21" s="16">
        <f t="shared" ca="1" si="21"/>
        <v>0</v>
      </c>
      <c r="BG21" s="25">
        <f t="shared" ca="1" si="22"/>
        <v>0.2</v>
      </c>
      <c r="BH21" s="16">
        <f t="shared" ca="1" si="23"/>
        <v>0</v>
      </c>
      <c r="BI21" s="31"/>
      <c r="BJ21" s="30">
        <f t="shared" ca="1" si="24"/>
        <v>0</v>
      </c>
      <c r="BK21" s="12"/>
    </row>
    <row r="22" spans="1:63">
      <c r="A22" s="9" t="s">
        <v>5</v>
      </c>
      <c r="B22" s="10" t="s">
        <v>1</v>
      </c>
      <c r="C22" s="11" t="s">
        <v>2</v>
      </c>
      <c r="D22" s="11" t="s">
        <v>27</v>
      </c>
      <c r="E22" s="12" t="s">
        <v>66</v>
      </c>
      <c r="F22" s="11" t="s">
        <v>69</v>
      </c>
      <c r="G22" s="13">
        <v>44470</v>
      </c>
      <c r="H22" s="12">
        <v>24</v>
      </c>
      <c r="I22" s="14">
        <f t="shared" si="3"/>
        <v>720</v>
      </c>
      <c r="J22" s="15">
        <f t="shared" si="4"/>
        <v>45200</v>
      </c>
      <c r="K22" s="12" t="s">
        <v>67</v>
      </c>
      <c r="L22" s="12"/>
      <c r="M22" s="12"/>
      <c r="N22" s="15">
        <f t="shared" si="5"/>
        <v>0</v>
      </c>
      <c r="O22" s="16">
        <f t="shared" ca="1" si="6"/>
        <v>18</v>
      </c>
      <c r="P22" s="16">
        <f t="shared" ca="1" si="7"/>
        <v>6</v>
      </c>
      <c r="Q22" s="9" t="s">
        <v>6</v>
      </c>
      <c r="R22" s="17">
        <v>664546541</v>
      </c>
      <c r="S22" s="18">
        <v>43509</v>
      </c>
      <c r="T22" s="19">
        <f t="shared" ca="1" si="8"/>
        <v>44672</v>
      </c>
      <c r="U22" s="19" t="str">
        <f t="shared" ca="1" si="9"/>
        <v/>
      </c>
      <c r="V22" s="11" t="s">
        <v>3</v>
      </c>
      <c r="W22" s="11"/>
      <c r="X22" s="9" t="s">
        <v>11</v>
      </c>
      <c r="Y22" s="9"/>
      <c r="Z22" s="20" t="str">
        <f t="shared" si="10"/>
        <v>NO</v>
      </c>
      <c r="AA22" s="20" t="str">
        <f t="shared" si="11"/>
        <v>NO</v>
      </c>
      <c r="AB22" s="12"/>
      <c r="AC22" s="12"/>
      <c r="AD22" s="9"/>
      <c r="AE22" s="12"/>
      <c r="AF22" s="12"/>
      <c r="AG22" s="12"/>
      <c r="AH22" s="22">
        <f t="shared" si="12"/>
        <v>0</v>
      </c>
      <c r="AI22" s="22">
        <f t="shared" ca="1" si="0"/>
        <v>0</v>
      </c>
      <c r="AJ22" s="12"/>
      <c r="AK22" s="23">
        <f t="shared" si="13"/>
        <v>44470</v>
      </c>
      <c r="AL22" s="12"/>
      <c r="AM22" s="14">
        <f t="shared" si="14"/>
        <v>0</v>
      </c>
      <c r="AN22" s="24">
        <f t="shared" ca="1" si="1"/>
        <v>518</v>
      </c>
      <c r="AO22" s="24">
        <f t="shared" ca="1" si="2"/>
        <v>17.266666666666666</v>
      </c>
      <c r="AP22" s="25">
        <f t="shared" ca="1" si="25"/>
        <v>110</v>
      </c>
      <c r="AQ22" s="12"/>
      <c r="AR22" s="25">
        <f t="shared" ca="1" si="15"/>
        <v>60</v>
      </c>
      <c r="AS22" s="12"/>
      <c r="AT22" s="25">
        <f t="shared" ca="1" si="16"/>
        <v>170</v>
      </c>
      <c r="AU22" s="27"/>
      <c r="AV22" s="12"/>
      <c r="AW22" s="28" t="str">
        <f t="shared" si="17"/>
        <v>0</v>
      </c>
      <c r="AX22" s="12"/>
      <c r="AY22" s="28" t="str">
        <f t="shared" si="18"/>
        <v>0</v>
      </c>
      <c r="AZ22" s="16">
        <f t="shared" si="19"/>
        <v>0</v>
      </c>
      <c r="BA22" s="16"/>
      <c r="BB22" s="12"/>
      <c r="BC22" s="12"/>
      <c r="BD22" s="12"/>
      <c r="BE22" s="22">
        <f t="shared" si="20"/>
        <v>0</v>
      </c>
      <c r="BF22" s="16">
        <f t="shared" ca="1" si="21"/>
        <v>0</v>
      </c>
      <c r="BG22" s="25">
        <f t="shared" ca="1" si="22"/>
        <v>0.2</v>
      </c>
      <c r="BH22" s="16">
        <f t="shared" ca="1" si="23"/>
        <v>0</v>
      </c>
      <c r="BI22" s="31"/>
      <c r="BJ22" s="30">
        <f t="shared" ca="1" si="24"/>
        <v>0</v>
      </c>
      <c r="BK22" s="12"/>
    </row>
    <row r="23" spans="1:63">
      <c r="A23" s="9" t="s">
        <v>5</v>
      </c>
      <c r="B23" s="10" t="s">
        <v>1</v>
      </c>
      <c r="C23" s="11" t="s">
        <v>2</v>
      </c>
      <c r="D23" s="11" t="s">
        <v>27</v>
      </c>
      <c r="E23" s="12" t="s">
        <v>66</v>
      </c>
      <c r="F23" s="11" t="s">
        <v>69</v>
      </c>
      <c r="G23" s="13">
        <v>44470</v>
      </c>
      <c r="H23" s="12">
        <v>24</v>
      </c>
      <c r="I23" s="14">
        <f t="shared" si="3"/>
        <v>720</v>
      </c>
      <c r="J23" s="15">
        <f t="shared" si="4"/>
        <v>45200</v>
      </c>
      <c r="K23" s="12" t="s">
        <v>67</v>
      </c>
      <c r="L23" s="12"/>
      <c r="M23" s="12"/>
      <c r="N23" s="15">
        <f t="shared" si="5"/>
        <v>0</v>
      </c>
      <c r="O23" s="16">
        <f t="shared" ca="1" si="6"/>
        <v>18</v>
      </c>
      <c r="P23" s="16">
        <f t="shared" ca="1" si="7"/>
        <v>6</v>
      </c>
      <c r="Q23" s="9" t="s">
        <v>6</v>
      </c>
      <c r="R23" s="17">
        <v>664546542</v>
      </c>
      <c r="S23" s="18">
        <v>43509</v>
      </c>
      <c r="T23" s="19">
        <f t="shared" ca="1" si="8"/>
        <v>44672</v>
      </c>
      <c r="U23" s="19" t="str">
        <f t="shared" ca="1" si="9"/>
        <v/>
      </c>
      <c r="V23" s="11" t="s">
        <v>3</v>
      </c>
      <c r="W23" s="11"/>
      <c r="X23" s="9" t="s">
        <v>11</v>
      </c>
      <c r="Y23" s="9"/>
      <c r="Z23" s="20" t="str">
        <f t="shared" si="10"/>
        <v>NO</v>
      </c>
      <c r="AA23" s="20" t="str">
        <f t="shared" si="11"/>
        <v>NO</v>
      </c>
      <c r="AB23" s="12"/>
      <c r="AC23" s="12"/>
      <c r="AD23" s="9"/>
      <c r="AE23" s="12"/>
      <c r="AF23" s="12"/>
      <c r="AG23" s="12"/>
      <c r="AH23" s="22">
        <f t="shared" si="12"/>
        <v>0</v>
      </c>
      <c r="AI23" s="22">
        <f t="shared" ca="1" si="0"/>
        <v>0</v>
      </c>
      <c r="AJ23" s="12"/>
      <c r="AK23" s="23">
        <f t="shared" si="13"/>
        <v>44470</v>
      </c>
      <c r="AL23" s="12"/>
      <c r="AM23" s="14">
        <f t="shared" si="14"/>
        <v>0</v>
      </c>
      <c r="AN23" s="24">
        <f t="shared" ca="1" si="1"/>
        <v>518</v>
      </c>
      <c r="AO23" s="24">
        <f t="shared" ca="1" si="2"/>
        <v>17.266666666666666</v>
      </c>
      <c r="AP23" s="25">
        <f t="shared" ca="1" si="25"/>
        <v>110</v>
      </c>
      <c r="AQ23" s="12"/>
      <c r="AR23" s="25">
        <f t="shared" ca="1" si="15"/>
        <v>60</v>
      </c>
      <c r="AS23" s="12"/>
      <c r="AT23" s="25">
        <f t="shared" ca="1" si="16"/>
        <v>170</v>
      </c>
      <c r="AU23" s="27"/>
      <c r="AV23" s="12"/>
      <c r="AW23" s="28" t="str">
        <f t="shared" si="17"/>
        <v>0</v>
      </c>
      <c r="AX23" s="12"/>
      <c r="AY23" s="28" t="str">
        <f t="shared" si="18"/>
        <v>0</v>
      </c>
      <c r="AZ23" s="16">
        <f t="shared" si="19"/>
        <v>0</v>
      </c>
      <c r="BA23" s="16"/>
      <c r="BB23" s="12"/>
      <c r="BC23" s="12"/>
      <c r="BD23" s="12"/>
      <c r="BE23" s="22">
        <f t="shared" si="20"/>
        <v>0</v>
      </c>
      <c r="BF23" s="16">
        <f t="shared" ca="1" si="21"/>
        <v>0</v>
      </c>
      <c r="BG23" s="25">
        <f t="shared" ca="1" si="22"/>
        <v>0.2</v>
      </c>
      <c r="BH23" s="16">
        <f t="shared" ca="1" si="23"/>
        <v>0</v>
      </c>
      <c r="BI23" s="31"/>
      <c r="BJ23" s="30">
        <f t="shared" ca="1" si="24"/>
        <v>0</v>
      </c>
      <c r="BK23" s="12"/>
    </row>
    <row r="24" spans="1:63">
      <c r="A24" s="9" t="s">
        <v>5</v>
      </c>
      <c r="B24" s="10" t="s">
        <v>1</v>
      </c>
      <c r="C24" s="11" t="s">
        <v>2</v>
      </c>
      <c r="D24" s="11" t="s">
        <v>27</v>
      </c>
      <c r="E24" s="12" t="s">
        <v>66</v>
      </c>
      <c r="F24" s="11" t="s">
        <v>69</v>
      </c>
      <c r="G24" s="13">
        <v>44470</v>
      </c>
      <c r="H24" s="12">
        <v>24</v>
      </c>
      <c r="I24" s="14">
        <f t="shared" si="3"/>
        <v>720</v>
      </c>
      <c r="J24" s="15">
        <f t="shared" si="4"/>
        <v>45200</v>
      </c>
      <c r="K24" s="12" t="s">
        <v>67</v>
      </c>
      <c r="L24" s="12"/>
      <c r="M24" s="12"/>
      <c r="N24" s="15">
        <f t="shared" si="5"/>
        <v>0</v>
      </c>
      <c r="O24" s="16">
        <f t="shared" ca="1" si="6"/>
        <v>18</v>
      </c>
      <c r="P24" s="16">
        <f t="shared" ca="1" si="7"/>
        <v>6</v>
      </c>
      <c r="Q24" s="9" t="s">
        <v>6</v>
      </c>
      <c r="R24" s="17">
        <v>664546543</v>
      </c>
      <c r="S24" s="18">
        <v>43509</v>
      </c>
      <c r="T24" s="19">
        <f t="shared" ca="1" si="8"/>
        <v>44672</v>
      </c>
      <c r="U24" s="19" t="str">
        <f t="shared" ca="1" si="9"/>
        <v/>
      </c>
      <c r="V24" s="11" t="s">
        <v>3</v>
      </c>
      <c r="W24" s="11"/>
      <c r="X24" s="9" t="s">
        <v>11</v>
      </c>
      <c r="Y24" s="9"/>
      <c r="Z24" s="20" t="str">
        <f t="shared" si="10"/>
        <v>NO</v>
      </c>
      <c r="AA24" s="20" t="str">
        <f t="shared" si="11"/>
        <v>NO</v>
      </c>
      <c r="AB24" s="12"/>
      <c r="AC24" s="12"/>
      <c r="AD24" s="9"/>
      <c r="AE24" s="12"/>
      <c r="AF24" s="12"/>
      <c r="AG24" s="12"/>
      <c r="AH24" s="22">
        <f t="shared" si="12"/>
        <v>0</v>
      </c>
      <c r="AI24" s="22">
        <f t="shared" ca="1" si="0"/>
        <v>0</v>
      </c>
      <c r="AJ24" s="12"/>
      <c r="AK24" s="23">
        <f t="shared" si="13"/>
        <v>44470</v>
      </c>
      <c r="AL24" s="12"/>
      <c r="AM24" s="14">
        <f t="shared" si="14"/>
        <v>0</v>
      </c>
      <c r="AN24" s="24">
        <f t="shared" ca="1" si="1"/>
        <v>518</v>
      </c>
      <c r="AO24" s="24">
        <f t="shared" ca="1" si="2"/>
        <v>17.266666666666666</v>
      </c>
      <c r="AP24" s="25">
        <f t="shared" ca="1" si="25"/>
        <v>110</v>
      </c>
      <c r="AQ24" s="12"/>
      <c r="AR24" s="25">
        <f t="shared" ca="1" si="15"/>
        <v>60</v>
      </c>
      <c r="AS24" s="12"/>
      <c r="AT24" s="25">
        <f t="shared" ca="1" si="16"/>
        <v>170</v>
      </c>
      <c r="AU24" s="27"/>
      <c r="AV24" s="12"/>
      <c r="AW24" s="28" t="str">
        <f t="shared" si="17"/>
        <v>0</v>
      </c>
      <c r="AX24" s="12"/>
      <c r="AY24" s="28" t="str">
        <f t="shared" si="18"/>
        <v>0</v>
      </c>
      <c r="AZ24" s="16">
        <f t="shared" si="19"/>
        <v>0</v>
      </c>
      <c r="BA24" s="16"/>
      <c r="BB24" s="12"/>
      <c r="BC24" s="12"/>
      <c r="BD24" s="12"/>
      <c r="BE24" s="22">
        <f t="shared" si="20"/>
        <v>0</v>
      </c>
      <c r="BF24" s="16">
        <f t="shared" ca="1" si="21"/>
        <v>0</v>
      </c>
      <c r="BG24" s="25">
        <f t="shared" ca="1" si="22"/>
        <v>0.2</v>
      </c>
      <c r="BH24" s="16">
        <f t="shared" ca="1" si="23"/>
        <v>0</v>
      </c>
      <c r="BI24" s="31"/>
      <c r="BJ24" s="30">
        <f t="shared" ca="1" si="24"/>
        <v>0</v>
      </c>
      <c r="BK24" s="12"/>
    </row>
    <row r="25" spans="1:63">
      <c r="A25" s="9" t="s">
        <v>5</v>
      </c>
      <c r="B25" s="10" t="s">
        <v>1</v>
      </c>
      <c r="C25" s="11" t="s">
        <v>2</v>
      </c>
      <c r="D25" s="11" t="s">
        <v>27</v>
      </c>
      <c r="E25" s="12" t="s">
        <v>66</v>
      </c>
      <c r="F25" s="11" t="s">
        <v>69</v>
      </c>
      <c r="G25" s="13">
        <v>44470</v>
      </c>
      <c r="H25" s="12">
        <v>24</v>
      </c>
      <c r="I25" s="14">
        <f t="shared" si="3"/>
        <v>720</v>
      </c>
      <c r="J25" s="15">
        <f t="shared" si="4"/>
        <v>45200</v>
      </c>
      <c r="K25" s="12" t="s">
        <v>67</v>
      </c>
      <c r="L25" s="12"/>
      <c r="M25" s="12"/>
      <c r="N25" s="15">
        <f t="shared" si="5"/>
        <v>0</v>
      </c>
      <c r="O25" s="16">
        <f t="shared" ca="1" si="6"/>
        <v>18</v>
      </c>
      <c r="P25" s="16">
        <f t="shared" ca="1" si="7"/>
        <v>6</v>
      </c>
      <c r="Q25" s="9" t="s">
        <v>6</v>
      </c>
      <c r="R25" s="17">
        <v>664575442</v>
      </c>
      <c r="S25" s="18">
        <v>43516</v>
      </c>
      <c r="T25" s="19">
        <f t="shared" ca="1" si="8"/>
        <v>44672</v>
      </c>
      <c r="U25" s="19" t="str">
        <f t="shared" ca="1" si="9"/>
        <v/>
      </c>
      <c r="V25" s="11" t="s">
        <v>3</v>
      </c>
      <c r="W25" s="11"/>
      <c r="X25" s="9" t="s">
        <v>7</v>
      </c>
      <c r="Y25" s="9"/>
      <c r="Z25" s="20" t="str">
        <f t="shared" si="10"/>
        <v>NO</v>
      </c>
      <c r="AA25" s="20" t="str">
        <f t="shared" si="11"/>
        <v>NO</v>
      </c>
      <c r="AB25" s="12"/>
      <c r="AC25" s="12"/>
      <c r="AD25" s="9"/>
      <c r="AE25" s="12"/>
      <c r="AF25" s="12"/>
      <c r="AG25" s="12"/>
      <c r="AH25" s="22">
        <f t="shared" si="12"/>
        <v>0</v>
      </c>
      <c r="AI25" s="22">
        <f t="shared" ca="1" si="0"/>
        <v>0</v>
      </c>
      <c r="AJ25" s="12"/>
      <c r="AK25" s="23">
        <f t="shared" si="13"/>
        <v>44470</v>
      </c>
      <c r="AL25" s="12"/>
      <c r="AM25" s="14">
        <f t="shared" si="14"/>
        <v>0</v>
      </c>
      <c r="AN25" s="24">
        <f t="shared" ca="1" si="1"/>
        <v>518</v>
      </c>
      <c r="AO25" s="24">
        <f t="shared" ca="1" si="2"/>
        <v>17.266666666666666</v>
      </c>
      <c r="AP25" s="25">
        <f t="shared" ca="1" si="25"/>
        <v>110</v>
      </c>
      <c r="AQ25" s="12"/>
      <c r="AR25" s="25">
        <f t="shared" ca="1" si="15"/>
        <v>60</v>
      </c>
      <c r="AS25" s="12"/>
      <c r="AT25" s="25">
        <f t="shared" ca="1" si="16"/>
        <v>170</v>
      </c>
      <c r="AU25" s="27"/>
      <c r="AV25" s="12"/>
      <c r="AW25" s="28" t="str">
        <f t="shared" si="17"/>
        <v>0</v>
      </c>
      <c r="AX25" s="12"/>
      <c r="AY25" s="28" t="str">
        <f t="shared" si="18"/>
        <v>0</v>
      </c>
      <c r="AZ25" s="16">
        <f t="shared" si="19"/>
        <v>0</v>
      </c>
      <c r="BA25" s="16"/>
      <c r="BB25" s="12"/>
      <c r="BC25" s="12"/>
      <c r="BD25" s="12"/>
      <c r="BE25" s="22">
        <f t="shared" si="20"/>
        <v>0</v>
      </c>
      <c r="BF25" s="16">
        <f t="shared" ca="1" si="21"/>
        <v>0</v>
      </c>
      <c r="BG25" s="25">
        <f t="shared" ca="1" si="22"/>
        <v>0.2</v>
      </c>
      <c r="BH25" s="16">
        <f t="shared" ca="1" si="23"/>
        <v>0</v>
      </c>
      <c r="BI25" s="31"/>
      <c r="BJ25" s="30">
        <f t="shared" ca="1" si="24"/>
        <v>0</v>
      </c>
      <c r="BK25" s="12"/>
    </row>
    <row r="26" spans="1:63">
      <c r="A26" s="9" t="s">
        <v>5</v>
      </c>
      <c r="B26" s="10" t="s">
        <v>1</v>
      </c>
      <c r="C26" s="11" t="s">
        <v>2</v>
      </c>
      <c r="D26" s="11" t="s">
        <v>27</v>
      </c>
      <c r="E26" s="12" t="s">
        <v>66</v>
      </c>
      <c r="F26" s="11" t="s">
        <v>69</v>
      </c>
      <c r="G26" s="13">
        <v>44470</v>
      </c>
      <c r="H26" s="12">
        <v>24</v>
      </c>
      <c r="I26" s="14">
        <f t="shared" si="3"/>
        <v>720</v>
      </c>
      <c r="J26" s="15">
        <f t="shared" si="4"/>
        <v>45200</v>
      </c>
      <c r="K26" s="12" t="s">
        <v>67</v>
      </c>
      <c r="L26" s="12"/>
      <c r="M26" s="12"/>
      <c r="N26" s="15">
        <f t="shared" si="5"/>
        <v>0</v>
      </c>
      <c r="O26" s="16">
        <f t="shared" ca="1" si="6"/>
        <v>18</v>
      </c>
      <c r="P26" s="16">
        <f t="shared" ca="1" si="7"/>
        <v>6</v>
      </c>
      <c r="Q26" s="9" t="s">
        <v>6</v>
      </c>
      <c r="R26" s="17">
        <v>664658601</v>
      </c>
      <c r="S26" s="18">
        <v>43516</v>
      </c>
      <c r="T26" s="19">
        <f t="shared" ca="1" si="8"/>
        <v>44672</v>
      </c>
      <c r="U26" s="19" t="str">
        <f t="shared" ca="1" si="9"/>
        <v/>
      </c>
      <c r="V26" s="11" t="s">
        <v>3</v>
      </c>
      <c r="W26" s="11"/>
      <c r="X26" s="9" t="s">
        <v>7</v>
      </c>
      <c r="Y26" s="9"/>
      <c r="Z26" s="20" t="str">
        <f t="shared" si="10"/>
        <v>NO</v>
      </c>
      <c r="AA26" s="20" t="str">
        <f t="shared" si="11"/>
        <v>NO</v>
      </c>
      <c r="AB26" s="12"/>
      <c r="AC26" s="12"/>
      <c r="AD26" s="9"/>
      <c r="AE26" s="12"/>
      <c r="AF26" s="12"/>
      <c r="AG26" s="12"/>
      <c r="AH26" s="22">
        <f t="shared" si="12"/>
        <v>0</v>
      </c>
      <c r="AI26" s="22">
        <f t="shared" ca="1" si="0"/>
        <v>0</v>
      </c>
      <c r="AJ26" s="12"/>
      <c r="AK26" s="23">
        <f t="shared" si="13"/>
        <v>44470</v>
      </c>
      <c r="AL26" s="12"/>
      <c r="AM26" s="14">
        <f t="shared" si="14"/>
        <v>0</v>
      </c>
      <c r="AN26" s="24">
        <f t="shared" ca="1" si="1"/>
        <v>518</v>
      </c>
      <c r="AO26" s="24">
        <f t="shared" ca="1" si="2"/>
        <v>17.266666666666666</v>
      </c>
      <c r="AP26" s="25">
        <f t="shared" ca="1" si="25"/>
        <v>110</v>
      </c>
      <c r="AQ26" s="12"/>
      <c r="AR26" s="25">
        <f t="shared" ca="1" si="15"/>
        <v>60</v>
      </c>
      <c r="AS26" s="12"/>
      <c r="AT26" s="25">
        <f t="shared" ca="1" si="16"/>
        <v>170</v>
      </c>
      <c r="AU26" s="27"/>
      <c r="AV26" s="12"/>
      <c r="AW26" s="28" t="str">
        <f t="shared" si="17"/>
        <v>0</v>
      </c>
      <c r="AX26" s="12"/>
      <c r="AY26" s="28" t="str">
        <f t="shared" si="18"/>
        <v>0</v>
      </c>
      <c r="AZ26" s="16">
        <f t="shared" si="19"/>
        <v>0</v>
      </c>
      <c r="BA26" s="16"/>
      <c r="BB26" s="12"/>
      <c r="BC26" s="12"/>
      <c r="BD26" s="12"/>
      <c r="BE26" s="22">
        <f t="shared" si="20"/>
        <v>0</v>
      </c>
      <c r="BF26" s="16">
        <f t="shared" ca="1" si="21"/>
        <v>0</v>
      </c>
      <c r="BG26" s="25">
        <f t="shared" ca="1" si="22"/>
        <v>0.2</v>
      </c>
      <c r="BH26" s="16">
        <f t="shared" ca="1" si="23"/>
        <v>0</v>
      </c>
      <c r="BI26" s="31"/>
      <c r="BJ26" s="30">
        <f t="shared" ca="1" si="24"/>
        <v>0</v>
      </c>
      <c r="BK26" s="12"/>
    </row>
    <row r="27" spans="1:63">
      <c r="A27" s="9" t="s">
        <v>5</v>
      </c>
      <c r="B27" s="10" t="s">
        <v>1</v>
      </c>
      <c r="C27" s="11" t="s">
        <v>2</v>
      </c>
      <c r="D27" s="11" t="s">
        <v>27</v>
      </c>
      <c r="E27" s="12" t="s">
        <v>66</v>
      </c>
      <c r="F27" s="11" t="s">
        <v>69</v>
      </c>
      <c r="G27" s="13">
        <v>44470</v>
      </c>
      <c r="H27" s="12">
        <v>24</v>
      </c>
      <c r="I27" s="14">
        <f t="shared" si="3"/>
        <v>720</v>
      </c>
      <c r="J27" s="15">
        <f t="shared" si="4"/>
        <v>45200</v>
      </c>
      <c r="K27" s="12" t="s">
        <v>67</v>
      </c>
      <c r="L27" s="12"/>
      <c r="M27" s="12"/>
      <c r="N27" s="15">
        <f t="shared" si="5"/>
        <v>0</v>
      </c>
      <c r="O27" s="16">
        <f t="shared" ca="1" si="6"/>
        <v>18</v>
      </c>
      <c r="P27" s="16">
        <f t="shared" ca="1" si="7"/>
        <v>6</v>
      </c>
      <c r="Q27" s="9" t="s">
        <v>6</v>
      </c>
      <c r="R27" s="17">
        <v>672090141</v>
      </c>
      <c r="S27" s="18">
        <v>43509</v>
      </c>
      <c r="T27" s="19">
        <f t="shared" ca="1" si="8"/>
        <v>44672</v>
      </c>
      <c r="U27" s="19" t="str">
        <f t="shared" ca="1" si="9"/>
        <v/>
      </c>
      <c r="V27" s="11" t="s">
        <v>3</v>
      </c>
      <c r="W27" s="11"/>
      <c r="X27" s="9" t="s">
        <v>11</v>
      </c>
      <c r="Y27" s="9"/>
      <c r="Z27" s="20" t="str">
        <f t="shared" si="10"/>
        <v>NO</v>
      </c>
      <c r="AA27" s="20" t="str">
        <f t="shared" si="11"/>
        <v>NO</v>
      </c>
      <c r="AB27" s="12"/>
      <c r="AC27" s="12"/>
      <c r="AD27" s="9"/>
      <c r="AE27" s="12"/>
      <c r="AF27" s="12"/>
      <c r="AG27" s="12"/>
      <c r="AH27" s="22">
        <f t="shared" si="12"/>
        <v>0</v>
      </c>
      <c r="AI27" s="22">
        <f t="shared" ca="1" si="0"/>
        <v>0</v>
      </c>
      <c r="AJ27" s="12"/>
      <c r="AK27" s="23">
        <f t="shared" si="13"/>
        <v>44470</v>
      </c>
      <c r="AL27" s="12"/>
      <c r="AM27" s="14">
        <f t="shared" si="14"/>
        <v>0</v>
      </c>
      <c r="AN27" s="24">
        <f t="shared" ca="1" si="1"/>
        <v>518</v>
      </c>
      <c r="AO27" s="24">
        <f t="shared" ca="1" si="2"/>
        <v>17.266666666666666</v>
      </c>
      <c r="AP27" s="25">
        <f t="shared" ca="1" si="25"/>
        <v>110</v>
      </c>
      <c r="AQ27" s="12"/>
      <c r="AR27" s="25">
        <f t="shared" ca="1" si="15"/>
        <v>60</v>
      </c>
      <c r="AS27" s="12"/>
      <c r="AT27" s="25">
        <f t="shared" ca="1" si="16"/>
        <v>170</v>
      </c>
      <c r="AU27" s="27"/>
      <c r="AV27" s="12"/>
      <c r="AW27" s="28" t="str">
        <f t="shared" si="17"/>
        <v>0</v>
      </c>
      <c r="AX27" s="12"/>
      <c r="AY27" s="28" t="str">
        <f t="shared" si="18"/>
        <v>0</v>
      </c>
      <c r="AZ27" s="16">
        <f t="shared" si="19"/>
        <v>0</v>
      </c>
      <c r="BA27" s="16"/>
      <c r="BB27" s="12"/>
      <c r="BC27" s="12"/>
      <c r="BD27" s="12"/>
      <c r="BE27" s="22">
        <f t="shared" si="20"/>
        <v>0</v>
      </c>
      <c r="BF27" s="16">
        <f t="shared" ca="1" si="21"/>
        <v>0</v>
      </c>
      <c r="BG27" s="25">
        <f t="shared" ca="1" si="22"/>
        <v>0.2</v>
      </c>
      <c r="BH27" s="16">
        <f t="shared" ca="1" si="23"/>
        <v>0</v>
      </c>
      <c r="BI27" s="31"/>
      <c r="BJ27" s="30">
        <f t="shared" ca="1" si="24"/>
        <v>0</v>
      </c>
      <c r="BK27" s="12"/>
    </row>
    <row r="28" spans="1:63">
      <c r="A28" s="9" t="s">
        <v>5</v>
      </c>
      <c r="B28" s="10" t="s">
        <v>1</v>
      </c>
      <c r="C28" s="11" t="s">
        <v>2</v>
      </c>
      <c r="D28" s="11" t="s">
        <v>27</v>
      </c>
      <c r="E28" s="12" t="s">
        <v>66</v>
      </c>
      <c r="F28" s="11" t="s">
        <v>69</v>
      </c>
      <c r="G28" s="13">
        <v>44470</v>
      </c>
      <c r="H28" s="12">
        <v>24</v>
      </c>
      <c r="I28" s="14">
        <f t="shared" si="3"/>
        <v>720</v>
      </c>
      <c r="J28" s="15">
        <f t="shared" si="4"/>
        <v>45200</v>
      </c>
      <c r="K28" s="12" t="s">
        <v>67</v>
      </c>
      <c r="L28" s="12"/>
      <c r="M28" s="12"/>
      <c r="N28" s="15">
        <f t="shared" si="5"/>
        <v>0</v>
      </c>
      <c r="O28" s="16">
        <f t="shared" ca="1" si="6"/>
        <v>18</v>
      </c>
      <c r="P28" s="16">
        <f t="shared" ca="1" si="7"/>
        <v>6</v>
      </c>
      <c r="Q28" s="9" t="s">
        <v>6</v>
      </c>
      <c r="R28" s="17">
        <v>672090145</v>
      </c>
      <c r="S28" s="18">
        <v>43516</v>
      </c>
      <c r="T28" s="19">
        <f t="shared" ca="1" si="8"/>
        <v>44672</v>
      </c>
      <c r="U28" s="19" t="str">
        <f t="shared" ca="1" si="9"/>
        <v/>
      </c>
      <c r="V28" s="11" t="s">
        <v>3</v>
      </c>
      <c r="W28" s="11"/>
      <c r="X28" s="9" t="s">
        <v>7</v>
      </c>
      <c r="Y28" s="9"/>
      <c r="Z28" s="20" t="str">
        <f t="shared" si="10"/>
        <v>NO</v>
      </c>
      <c r="AA28" s="20" t="str">
        <f t="shared" si="11"/>
        <v>NO</v>
      </c>
      <c r="AB28" s="12"/>
      <c r="AC28" s="12"/>
      <c r="AD28" s="9"/>
      <c r="AE28" s="12"/>
      <c r="AF28" s="12"/>
      <c r="AG28" s="12"/>
      <c r="AH28" s="22">
        <f t="shared" si="12"/>
        <v>0</v>
      </c>
      <c r="AI28" s="22">
        <f t="shared" ca="1" si="0"/>
        <v>0</v>
      </c>
      <c r="AJ28" s="12"/>
      <c r="AK28" s="23">
        <f t="shared" si="13"/>
        <v>44470</v>
      </c>
      <c r="AL28" s="12"/>
      <c r="AM28" s="14">
        <f t="shared" si="14"/>
        <v>0</v>
      </c>
      <c r="AN28" s="24">
        <f t="shared" ca="1" si="1"/>
        <v>518</v>
      </c>
      <c r="AO28" s="24">
        <f t="shared" ca="1" si="2"/>
        <v>17.266666666666666</v>
      </c>
      <c r="AP28" s="25">
        <f t="shared" ca="1" si="25"/>
        <v>110</v>
      </c>
      <c r="AQ28" s="12"/>
      <c r="AR28" s="25">
        <f t="shared" ca="1" si="15"/>
        <v>60</v>
      </c>
      <c r="AS28" s="12"/>
      <c r="AT28" s="25">
        <f t="shared" ca="1" si="16"/>
        <v>170</v>
      </c>
      <c r="AU28" s="27"/>
      <c r="AV28" s="12"/>
      <c r="AW28" s="28" t="str">
        <f t="shared" si="17"/>
        <v>0</v>
      </c>
      <c r="AX28" s="12"/>
      <c r="AY28" s="28" t="str">
        <f t="shared" si="18"/>
        <v>0</v>
      </c>
      <c r="AZ28" s="16">
        <f t="shared" si="19"/>
        <v>0</v>
      </c>
      <c r="BA28" s="16"/>
      <c r="BB28" s="12"/>
      <c r="BC28" s="12"/>
      <c r="BD28" s="12"/>
      <c r="BE28" s="22">
        <f t="shared" si="20"/>
        <v>0</v>
      </c>
      <c r="BF28" s="16">
        <f t="shared" ca="1" si="21"/>
        <v>0</v>
      </c>
      <c r="BG28" s="25">
        <f t="shared" ca="1" si="22"/>
        <v>0.2</v>
      </c>
      <c r="BH28" s="16">
        <f t="shared" ca="1" si="23"/>
        <v>0</v>
      </c>
      <c r="BI28" s="31"/>
      <c r="BJ28" s="30">
        <f t="shared" ca="1" si="24"/>
        <v>0</v>
      </c>
      <c r="BK28" s="12"/>
    </row>
    <row r="29" spans="1:63">
      <c r="A29" s="9" t="s">
        <v>5</v>
      </c>
      <c r="B29" s="10" t="s">
        <v>1</v>
      </c>
      <c r="C29" s="11" t="s">
        <v>2</v>
      </c>
      <c r="D29" s="11" t="s">
        <v>27</v>
      </c>
      <c r="E29" s="12" t="s">
        <v>66</v>
      </c>
      <c r="F29" s="11" t="s">
        <v>69</v>
      </c>
      <c r="G29" s="13">
        <v>44470</v>
      </c>
      <c r="H29" s="12">
        <v>24</v>
      </c>
      <c r="I29" s="14">
        <f t="shared" si="3"/>
        <v>720</v>
      </c>
      <c r="J29" s="15">
        <f t="shared" si="4"/>
        <v>45200</v>
      </c>
      <c r="K29" s="12" t="s">
        <v>67</v>
      </c>
      <c r="L29" s="12"/>
      <c r="M29" s="12"/>
      <c r="N29" s="15">
        <f t="shared" si="5"/>
        <v>0</v>
      </c>
      <c r="O29" s="16">
        <f t="shared" ca="1" si="6"/>
        <v>18</v>
      </c>
      <c r="P29" s="16">
        <f t="shared" ca="1" si="7"/>
        <v>6</v>
      </c>
      <c r="Q29" s="9" t="s">
        <v>6</v>
      </c>
      <c r="R29" s="17">
        <v>672090148</v>
      </c>
      <c r="S29" s="18">
        <v>43516</v>
      </c>
      <c r="T29" s="19">
        <f t="shared" ca="1" si="8"/>
        <v>44672</v>
      </c>
      <c r="U29" s="19" t="str">
        <f t="shared" ca="1" si="9"/>
        <v/>
      </c>
      <c r="V29" s="11" t="s">
        <v>3</v>
      </c>
      <c r="W29" s="11"/>
      <c r="X29" s="9" t="s">
        <v>7</v>
      </c>
      <c r="Y29" s="9"/>
      <c r="Z29" s="20" t="str">
        <f t="shared" si="10"/>
        <v>NO</v>
      </c>
      <c r="AA29" s="20" t="str">
        <f t="shared" si="11"/>
        <v>NO</v>
      </c>
      <c r="AB29" s="12"/>
      <c r="AC29" s="12"/>
      <c r="AD29" s="9"/>
      <c r="AE29" s="12"/>
      <c r="AF29" s="12"/>
      <c r="AG29" s="12"/>
      <c r="AH29" s="22">
        <f t="shared" si="12"/>
        <v>0</v>
      </c>
      <c r="AI29" s="22">
        <f t="shared" ca="1" si="0"/>
        <v>0</v>
      </c>
      <c r="AJ29" s="12"/>
      <c r="AK29" s="23">
        <f t="shared" si="13"/>
        <v>44470</v>
      </c>
      <c r="AL29" s="12"/>
      <c r="AM29" s="14">
        <f t="shared" si="14"/>
        <v>0</v>
      </c>
      <c r="AN29" s="24">
        <f t="shared" ca="1" si="1"/>
        <v>518</v>
      </c>
      <c r="AO29" s="24">
        <f t="shared" ca="1" si="2"/>
        <v>17.266666666666666</v>
      </c>
      <c r="AP29" s="25">
        <f t="shared" ca="1" si="25"/>
        <v>110</v>
      </c>
      <c r="AQ29" s="12"/>
      <c r="AR29" s="25">
        <f t="shared" ca="1" si="15"/>
        <v>60</v>
      </c>
      <c r="AS29" s="12"/>
      <c r="AT29" s="25">
        <f t="shared" ca="1" si="16"/>
        <v>170</v>
      </c>
      <c r="AU29" s="27"/>
      <c r="AV29" s="12"/>
      <c r="AW29" s="28" t="str">
        <f t="shared" si="17"/>
        <v>0</v>
      </c>
      <c r="AX29" s="12"/>
      <c r="AY29" s="28" t="str">
        <f t="shared" si="18"/>
        <v>0</v>
      </c>
      <c r="AZ29" s="16">
        <f t="shared" si="19"/>
        <v>0</v>
      </c>
      <c r="BA29" s="16"/>
      <c r="BB29" s="12"/>
      <c r="BC29" s="12"/>
      <c r="BD29" s="12"/>
      <c r="BE29" s="22">
        <f t="shared" si="20"/>
        <v>0</v>
      </c>
      <c r="BF29" s="16">
        <f t="shared" ca="1" si="21"/>
        <v>0</v>
      </c>
      <c r="BG29" s="25">
        <f t="shared" ca="1" si="22"/>
        <v>0.2</v>
      </c>
      <c r="BH29" s="16">
        <f t="shared" ca="1" si="23"/>
        <v>0</v>
      </c>
      <c r="BI29" s="31"/>
      <c r="BJ29" s="30">
        <f t="shared" ca="1" si="24"/>
        <v>0</v>
      </c>
      <c r="BK29" s="12"/>
    </row>
    <row r="30" spans="1:63">
      <c r="A30" s="9" t="s">
        <v>5</v>
      </c>
      <c r="B30" s="10" t="s">
        <v>1</v>
      </c>
      <c r="C30" s="11" t="s">
        <v>2</v>
      </c>
      <c r="D30" s="11" t="s">
        <v>27</v>
      </c>
      <c r="E30" s="12" t="s">
        <v>66</v>
      </c>
      <c r="F30" s="11" t="s">
        <v>69</v>
      </c>
      <c r="G30" s="13">
        <v>44470</v>
      </c>
      <c r="H30" s="12">
        <v>24</v>
      </c>
      <c r="I30" s="14">
        <f t="shared" si="3"/>
        <v>720</v>
      </c>
      <c r="J30" s="15">
        <f t="shared" si="4"/>
        <v>45200</v>
      </c>
      <c r="K30" s="12" t="s">
        <v>67</v>
      </c>
      <c r="L30" s="12"/>
      <c r="M30" s="12"/>
      <c r="N30" s="15">
        <f t="shared" si="5"/>
        <v>0</v>
      </c>
      <c r="O30" s="16">
        <f t="shared" ca="1" si="6"/>
        <v>18</v>
      </c>
      <c r="P30" s="16">
        <f t="shared" ca="1" si="7"/>
        <v>6</v>
      </c>
      <c r="Q30" s="9" t="s">
        <v>6</v>
      </c>
      <c r="R30" s="17">
        <v>672090173</v>
      </c>
      <c r="S30" s="18">
        <v>43516</v>
      </c>
      <c r="T30" s="19">
        <f t="shared" ca="1" si="8"/>
        <v>44672</v>
      </c>
      <c r="U30" s="19" t="str">
        <f t="shared" ca="1" si="9"/>
        <v/>
      </c>
      <c r="V30" s="11" t="s">
        <v>3</v>
      </c>
      <c r="W30" s="11"/>
      <c r="X30" s="9" t="s">
        <v>7</v>
      </c>
      <c r="Y30" s="9"/>
      <c r="Z30" s="20" t="str">
        <f t="shared" si="10"/>
        <v>NO</v>
      </c>
      <c r="AA30" s="20" t="str">
        <f t="shared" si="11"/>
        <v>NO</v>
      </c>
      <c r="AB30" s="12"/>
      <c r="AC30" s="12"/>
      <c r="AD30" s="9"/>
      <c r="AE30" s="12"/>
      <c r="AF30" s="12"/>
      <c r="AG30" s="12"/>
      <c r="AH30" s="22">
        <f t="shared" si="12"/>
        <v>0</v>
      </c>
      <c r="AI30" s="22">
        <f t="shared" ca="1" si="0"/>
        <v>0</v>
      </c>
      <c r="AJ30" s="12"/>
      <c r="AK30" s="23">
        <f t="shared" si="13"/>
        <v>44470</v>
      </c>
      <c r="AL30" s="12"/>
      <c r="AM30" s="14">
        <f t="shared" si="14"/>
        <v>0</v>
      </c>
      <c r="AN30" s="24">
        <f t="shared" ca="1" si="1"/>
        <v>518</v>
      </c>
      <c r="AO30" s="24">
        <f t="shared" ca="1" si="2"/>
        <v>17.266666666666666</v>
      </c>
      <c r="AP30" s="25">
        <f t="shared" ca="1" si="25"/>
        <v>110</v>
      </c>
      <c r="AQ30" s="12"/>
      <c r="AR30" s="25">
        <f t="shared" ca="1" si="15"/>
        <v>60</v>
      </c>
      <c r="AS30" s="12"/>
      <c r="AT30" s="25">
        <f t="shared" ca="1" si="16"/>
        <v>170</v>
      </c>
      <c r="AU30" s="27"/>
      <c r="AV30" s="12"/>
      <c r="AW30" s="28" t="str">
        <f t="shared" si="17"/>
        <v>0</v>
      </c>
      <c r="AX30" s="12"/>
      <c r="AY30" s="28" t="str">
        <f t="shared" si="18"/>
        <v>0</v>
      </c>
      <c r="AZ30" s="16">
        <f t="shared" si="19"/>
        <v>0</v>
      </c>
      <c r="BA30" s="16"/>
      <c r="BB30" s="12"/>
      <c r="BC30" s="12"/>
      <c r="BD30" s="12"/>
      <c r="BE30" s="22">
        <f t="shared" si="20"/>
        <v>0</v>
      </c>
      <c r="BF30" s="16">
        <f t="shared" ca="1" si="21"/>
        <v>0</v>
      </c>
      <c r="BG30" s="25">
        <f t="shared" ca="1" si="22"/>
        <v>0.2</v>
      </c>
      <c r="BH30" s="16">
        <f t="shared" ca="1" si="23"/>
        <v>0</v>
      </c>
      <c r="BI30" s="31"/>
      <c r="BJ30" s="30">
        <f t="shared" ca="1" si="24"/>
        <v>0</v>
      </c>
      <c r="BK30" s="12"/>
    </row>
    <row r="31" spans="1:63">
      <c r="A31" s="9" t="s">
        <v>5</v>
      </c>
      <c r="B31" s="10" t="s">
        <v>1</v>
      </c>
      <c r="C31" s="11" t="s">
        <v>2</v>
      </c>
      <c r="D31" s="11" t="s">
        <v>27</v>
      </c>
      <c r="E31" s="12" t="s">
        <v>66</v>
      </c>
      <c r="F31" s="11" t="s">
        <v>69</v>
      </c>
      <c r="G31" s="13">
        <v>44470</v>
      </c>
      <c r="H31" s="12">
        <v>24</v>
      </c>
      <c r="I31" s="14">
        <f t="shared" si="3"/>
        <v>720</v>
      </c>
      <c r="J31" s="15">
        <f t="shared" si="4"/>
        <v>45200</v>
      </c>
      <c r="K31" s="12" t="s">
        <v>67</v>
      </c>
      <c r="L31" s="12"/>
      <c r="M31" s="12"/>
      <c r="N31" s="15">
        <f t="shared" si="5"/>
        <v>0</v>
      </c>
      <c r="O31" s="16">
        <f t="shared" ca="1" si="6"/>
        <v>18</v>
      </c>
      <c r="P31" s="16">
        <f t="shared" ca="1" si="7"/>
        <v>6</v>
      </c>
      <c r="Q31" s="9" t="s">
        <v>6</v>
      </c>
      <c r="R31" s="17">
        <v>672090182</v>
      </c>
      <c r="S31" s="18">
        <v>43509</v>
      </c>
      <c r="T31" s="19">
        <f t="shared" ca="1" si="8"/>
        <v>44672</v>
      </c>
      <c r="U31" s="19" t="str">
        <f t="shared" ca="1" si="9"/>
        <v/>
      </c>
      <c r="V31" s="11" t="s">
        <v>3</v>
      </c>
      <c r="W31" s="11"/>
      <c r="X31" s="9" t="s">
        <v>11</v>
      </c>
      <c r="Y31" s="9"/>
      <c r="Z31" s="20" t="str">
        <f t="shared" si="10"/>
        <v>NO</v>
      </c>
      <c r="AA31" s="20" t="str">
        <f t="shared" si="11"/>
        <v>NO</v>
      </c>
      <c r="AB31" s="12"/>
      <c r="AC31" s="12"/>
      <c r="AD31" s="9"/>
      <c r="AE31" s="12"/>
      <c r="AF31" s="12"/>
      <c r="AG31" s="12"/>
      <c r="AH31" s="22">
        <f t="shared" si="12"/>
        <v>0</v>
      </c>
      <c r="AI31" s="22">
        <f t="shared" ca="1" si="0"/>
        <v>0</v>
      </c>
      <c r="AJ31" s="12"/>
      <c r="AK31" s="23">
        <f t="shared" si="13"/>
        <v>44470</v>
      </c>
      <c r="AL31" s="12"/>
      <c r="AM31" s="14">
        <f t="shared" si="14"/>
        <v>0</v>
      </c>
      <c r="AN31" s="24">
        <f t="shared" ca="1" si="1"/>
        <v>518</v>
      </c>
      <c r="AO31" s="24">
        <f t="shared" ca="1" si="2"/>
        <v>17.266666666666666</v>
      </c>
      <c r="AP31" s="25">
        <f t="shared" ca="1" si="25"/>
        <v>110</v>
      </c>
      <c r="AQ31" s="12"/>
      <c r="AR31" s="25">
        <f t="shared" ca="1" si="15"/>
        <v>60</v>
      </c>
      <c r="AS31" s="12"/>
      <c r="AT31" s="25">
        <f t="shared" ca="1" si="16"/>
        <v>170</v>
      </c>
      <c r="AU31" s="27"/>
      <c r="AV31" s="12"/>
      <c r="AW31" s="28" t="str">
        <f t="shared" si="17"/>
        <v>0</v>
      </c>
      <c r="AX31" s="12"/>
      <c r="AY31" s="28" t="str">
        <f t="shared" si="18"/>
        <v>0</v>
      </c>
      <c r="AZ31" s="16">
        <f t="shared" si="19"/>
        <v>0</v>
      </c>
      <c r="BA31" s="16"/>
      <c r="BB31" s="12"/>
      <c r="BC31" s="12"/>
      <c r="BD31" s="12"/>
      <c r="BE31" s="22">
        <f t="shared" si="20"/>
        <v>0</v>
      </c>
      <c r="BF31" s="16">
        <f t="shared" ca="1" si="21"/>
        <v>0</v>
      </c>
      <c r="BG31" s="25">
        <f t="shared" ca="1" si="22"/>
        <v>0.2</v>
      </c>
      <c r="BH31" s="16">
        <f t="shared" ca="1" si="23"/>
        <v>0</v>
      </c>
      <c r="BI31" s="31"/>
      <c r="BJ31" s="30">
        <f t="shared" ca="1" si="24"/>
        <v>0</v>
      </c>
      <c r="BK31" s="12"/>
    </row>
    <row r="32" spans="1:63">
      <c r="A32" s="9" t="s">
        <v>5</v>
      </c>
      <c r="B32" s="10" t="s">
        <v>1</v>
      </c>
      <c r="C32" s="11" t="s">
        <v>2</v>
      </c>
      <c r="D32" s="11" t="s">
        <v>27</v>
      </c>
      <c r="E32" s="12" t="s">
        <v>66</v>
      </c>
      <c r="F32" s="11" t="s">
        <v>69</v>
      </c>
      <c r="G32" s="13">
        <v>44470</v>
      </c>
      <c r="H32" s="12">
        <v>24</v>
      </c>
      <c r="I32" s="14">
        <f t="shared" si="3"/>
        <v>720</v>
      </c>
      <c r="J32" s="15">
        <f t="shared" si="4"/>
        <v>45200</v>
      </c>
      <c r="K32" s="12" t="s">
        <v>67</v>
      </c>
      <c r="L32" s="12"/>
      <c r="M32" s="12"/>
      <c r="N32" s="15">
        <f t="shared" si="5"/>
        <v>0</v>
      </c>
      <c r="O32" s="16">
        <f t="shared" ca="1" si="6"/>
        <v>18</v>
      </c>
      <c r="P32" s="16">
        <f t="shared" ca="1" si="7"/>
        <v>6</v>
      </c>
      <c r="Q32" s="9" t="s">
        <v>6</v>
      </c>
      <c r="R32" s="17">
        <v>672090183</v>
      </c>
      <c r="S32" s="18">
        <v>43516</v>
      </c>
      <c r="T32" s="19">
        <f t="shared" ca="1" si="8"/>
        <v>44672</v>
      </c>
      <c r="U32" s="19" t="str">
        <f t="shared" ca="1" si="9"/>
        <v/>
      </c>
      <c r="V32" s="11" t="s">
        <v>3</v>
      </c>
      <c r="W32" s="11"/>
      <c r="X32" s="9" t="s">
        <v>7</v>
      </c>
      <c r="Y32" s="9"/>
      <c r="Z32" s="20" t="str">
        <f t="shared" si="10"/>
        <v>NO</v>
      </c>
      <c r="AA32" s="20" t="str">
        <f t="shared" si="11"/>
        <v>NO</v>
      </c>
      <c r="AB32" s="12"/>
      <c r="AC32" s="12"/>
      <c r="AD32" s="9"/>
      <c r="AE32" s="12"/>
      <c r="AF32" s="12"/>
      <c r="AG32" s="12"/>
      <c r="AH32" s="22">
        <f t="shared" si="12"/>
        <v>0</v>
      </c>
      <c r="AI32" s="22">
        <f t="shared" ca="1" si="0"/>
        <v>0</v>
      </c>
      <c r="AJ32" s="12"/>
      <c r="AK32" s="23">
        <f t="shared" si="13"/>
        <v>44470</v>
      </c>
      <c r="AL32" s="12"/>
      <c r="AM32" s="14">
        <f t="shared" si="14"/>
        <v>0</v>
      </c>
      <c r="AN32" s="24">
        <f t="shared" ca="1" si="1"/>
        <v>518</v>
      </c>
      <c r="AO32" s="24">
        <f t="shared" ca="1" si="2"/>
        <v>17.266666666666666</v>
      </c>
      <c r="AP32" s="25">
        <f t="shared" ca="1" si="25"/>
        <v>110</v>
      </c>
      <c r="AQ32" s="12"/>
      <c r="AR32" s="25">
        <f t="shared" ca="1" si="15"/>
        <v>60</v>
      </c>
      <c r="AS32" s="12"/>
      <c r="AT32" s="25">
        <f t="shared" ca="1" si="16"/>
        <v>170</v>
      </c>
      <c r="AU32" s="27"/>
      <c r="AV32" s="12"/>
      <c r="AW32" s="28" t="str">
        <f t="shared" si="17"/>
        <v>0</v>
      </c>
      <c r="AX32" s="12"/>
      <c r="AY32" s="28" t="str">
        <f t="shared" si="18"/>
        <v>0</v>
      </c>
      <c r="AZ32" s="16">
        <f t="shared" si="19"/>
        <v>0</v>
      </c>
      <c r="BA32" s="16"/>
      <c r="BB32" s="12"/>
      <c r="BC32" s="12"/>
      <c r="BD32" s="12"/>
      <c r="BE32" s="22">
        <f t="shared" si="20"/>
        <v>0</v>
      </c>
      <c r="BF32" s="16">
        <f t="shared" ca="1" si="21"/>
        <v>0</v>
      </c>
      <c r="BG32" s="25">
        <f t="shared" ca="1" si="22"/>
        <v>0.2</v>
      </c>
      <c r="BH32" s="16">
        <f t="shared" ca="1" si="23"/>
        <v>0</v>
      </c>
      <c r="BI32" s="31"/>
      <c r="BJ32" s="30">
        <f t="shared" ca="1" si="24"/>
        <v>0</v>
      </c>
      <c r="BK32" s="12"/>
    </row>
    <row r="33" spans="1:63">
      <c r="A33" s="9" t="s">
        <v>5</v>
      </c>
      <c r="B33" s="10" t="s">
        <v>1</v>
      </c>
      <c r="C33" s="11" t="s">
        <v>2</v>
      </c>
      <c r="D33" s="11" t="s">
        <v>27</v>
      </c>
      <c r="E33" s="12" t="s">
        <v>66</v>
      </c>
      <c r="F33" s="11" t="s">
        <v>69</v>
      </c>
      <c r="G33" s="13">
        <v>44470</v>
      </c>
      <c r="H33" s="12">
        <v>24</v>
      </c>
      <c r="I33" s="14">
        <f t="shared" si="3"/>
        <v>720</v>
      </c>
      <c r="J33" s="15">
        <f t="shared" si="4"/>
        <v>45200</v>
      </c>
      <c r="K33" s="12" t="s">
        <v>67</v>
      </c>
      <c r="L33" s="12"/>
      <c r="M33" s="12"/>
      <c r="N33" s="15">
        <f t="shared" si="5"/>
        <v>0</v>
      </c>
      <c r="O33" s="16">
        <f t="shared" ca="1" si="6"/>
        <v>18</v>
      </c>
      <c r="P33" s="16">
        <f t="shared" ca="1" si="7"/>
        <v>6</v>
      </c>
      <c r="Q33" s="9" t="s">
        <v>6</v>
      </c>
      <c r="R33" s="17">
        <v>672090184</v>
      </c>
      <c r="S33" s="18">
        <v>43509</v>
      </c>
      <c r="T33" s="19">
        <f t="shared" ca="1" si="8"/>
        <v>44672</v>
      </c>
      <c r="U33" s="19" t="str">
        <f t="shared" ca="1" si="9"/>
        <v/>
      </c>
      <c r="V33" s="11" t="s">
        <v>3</v>
      </c>
      <c r="W33" s="11"/>
      <c r="X33" s="9" t="s">
        <v>11</v>
      </c>
      <c r="Y33" s="9"/>
      <c r="Z33" s="20" t="str">
        <f t="shared" si="10"/>
        <v>NO</v>
      </c>
      <c r="AA33" s="20" t="str">
        <f t="shared" si="11"/>
        <v>NO</v>
      </c>
      <c r="AB33" s="12"/>
      <c r="AC33" s="12"/>
      <c r="AD33" s="9"/>
      <c r="AE33" s="12"/>
      <c r="AF33" s="12"/>
      <c r="AG33" s="12"/>
      <c r="AH33" s="22">
        <f t="shared" si="12"/>
        <v>0</v>
      </c>
      <c r="AI33" s="22">
        <f t="shared" ca="1" si="0"/>
        <v>0</v>
      </c>
      <c r="AJ33" s="12"/>
      <c r="AK33" s="23">
        <f t="shared" si="13"/>
        <v>44470</v>
      </c>
      <c r="AL33" s="12"/>
      <c r="AM33" s="14">
        <f t="shared" si="14"/>
        <v>0</v>
      </c>
      <c r="AN33" s="24">
        <f t="shared" ca="1" si="1"/>
        <v>518</v>
      </c>
      <c r="AO33" s="24">
        <f t="shared" ca="1" si="2"/>
        <v>17.266666666666666</v>
      </c>
      <c r="AP33" s="25">
        <f t="shared" ca="1" si="25"/>
        <v>110</v>
      </c>
      <c r="AQ33" s="12"/>
      <c r="AR33" s="25">
        <f t="shared" ca="1" si="15"/>
        <v>60</v>
      </c>
      <c r="AS33" s="12"/>
      <c r="AT33" s="25">
        <f t="shared" ca="1" si="16"/>
        <v>170</v>
      </c>
      <c r="AU33" s="27"/>
      <c r="AV33" s="12"/>
      <c r="AW33" s="28" t="str">
        <f t="shared" si="17"/>
        <v>0</v>
      </c>
      <c r="AX33" s="12"/>
      <c r="AY33" s="28" t="str">
        <f t="shared" si="18"/>
        <v>0</v>
      </c>
      <c r="AZ33" s="16">
        <f t="shared" si="19"/>
        <v>0</v>
      </c>
      <c r="BA33" s="16"/>
      <c r="BB33" s="12"/>
      <c r="BC33" s="12"/>
      <c r="BD33" s="12"/>
      <c r="BE33" s="22">
        <f t="shared" si="20"/>
        <v>0</v>
      </c>
      <c r="BF33" s="16">
        <f t="shared" ca="1" si="21"/>
        <v>0</v>
      </c>
      <c r="BG33" s="25">
        <f t="shared" ca="1" si="22"/>
        <v>0.2</v>
      </c>
      <c r="BH33" s="16">
        <f t="shared" ca="1" si="23"/>
        <v>0</v>
      </c>
      <c r="BI33" s="31"/>
      <c r="BJ33" s="30">
        <f t="shared" ca="1" si="24"/>
        <v>0</v>
      </c>
      <c r="BK33" s="12"/>
    </row>
    <row r="34" spans="1:63">
      <c r="A34" s="9" t="s">
        <v>5</v>
      </c>
      <c r="B34" s="10" t="s">
        <v>1</v>
      </c>
      <c r="C34" s="11" t="s">
        <v>2</v>
      </c>
      <c r="D34" s="11" t="s">
        <v>27</v>
      </c>
      <c r="E34" s="12" t="s">
        <v>66</v>
      </c>
      <c r="F34" s="11" t="s">
        <v>69</v>
      </c>
      <c r="G34" s="13">
        <v>44470</v>
      </c>
      <c r="H34" s="12">
        <v>24</v>
      </c>
      <c r="I34" s="14">
        <f t="shared" si="3"/>
        <v>720</v>
      </c>
      <c r="J34" s="15">
        <f t="shared" si="4"/>
        <v>45200</v>
      </c>
      <c r="K34" s="12" t="s">
        <v>67</v>
      </c>
      <c r="L34" s="12"/>
      <c r="M34" s="12"/>
      <c r="N34" s="15">
        <f t="shared" si="5"/>
        <v>0</v>
      </c>
      <c r="O34" s="16">
        <f t="shared" ca="1" si="6"/>
        <v>18</v>
      </c>
      <c r="P34" s="16">
        <f t="shared" ca="1" si="7"/>
        <v>6</v>
      </c>
      <c r="Q34" s="9" t="s">
        <v>6</v>
      </c>
      <c r="R34" s="17">
        <v>672090191</v>
      </c>
      <c r="S34" s="18">
        <v>43516</v>
      </c>
      <c r="T34" s="19">
        <f t="shared" ca="1" si="8"/>
        <v>44672</v>
      </c>
      <c r="U34" s="19" t="str">
        <f t="shared" ca="1" si="9"/>
        <v/>
      </c>
      <c r="V34" s="11" t="s">
        <v>3</v>
      </c>
      <c r="W34" s="11"/>
      <c r="X34" s="9" t="s">
        <v>7</v>
      </c>
      <c r="Y34" s="9"/>
      <c r="Z34" s="20" t="str">
        <f t="shared" si="10"/>
        <v>NO</v>
      </c>
      <c r="AA34" s="20" t="str">
        <f t="shared" si="11"/>
        <v>NO</v>
      </c>
      <c r="AB34" s="12"/>
      <c r="AC34" s="12"/>
      <c r="AD34" s="9"/>
      <c r="AE34" s="12"/>
      <c r="AF34" s="12"/>
      <c r="AG34" s="12"/>
      <c r="AH34" s="22">
        <f t="shared" si="12"/>
        <v>0</v>
      </c>
      <c r="AI34" s="22">
        <f t="shared" ref="AI34:AI61" ca="1" si="26">O34*AH34</f>
        <v>0</v>
      </c>
      <c r="AJ34" s="12"/>
      <c r="AK34" s="23">
        <f t="shared" si="13"/>
        <v>44470</v>
      </c>
      <c r="AL34" s="12"/>
      <c r="AM34" s="14">
        <f t="shared" si="14"/>
        <v>0</v>
      </c>
      <c r="AN34" s="24">
        <f t="shared" ref="AN34:AN61" ca="1" si="27">(AK34-TODAY())+(I34+AM34)</f>
        <v>518</v>
      </c>
      <c r="AO34" s="24">
        <f t="shared" ref="AO34:AO61" ca="1" si="28">AN34/30</f>
        <v>17.266666666666666</v>
      </c>
      <c r="AP34" s="25">
        <f t="shared" ca="1" si="25"/>
        <v>110</v>
      </c>
      <c r="AQ34" s="12"/>
      <c r="AR34" s="25">
        <f t="shared" ca="1" si="15"/>
        <v>60</v>
      </c>
      <c r="AS34" s="12"/>
      <c r="AT34" s="25">
        <f t="shared" ca="1" si="16"/>
        <v>170</v>
      </c>
      <c r="AU34" s="27"/>
      <c r="AV34" s="12"/>
      <c r="AW34" s="28" t="str">
        <f t="shared" si="17"/>
        <v>0</v>
      </c>
      <c r="AX34" s="12"/>
      <c r="AY34" s="28" t="str">
        <f t="shared" si="18"/>
        <v>0</v>
      </c>
      <c r="AZ34" s="16">
        <f t="shared" si="19"/>
        <v>0</v>
      </c>
      <c r="BA34" s="16"/>
      <c r="BB34" s="12"/>
      <c r="BC34" s="12"/>
      <c r="BD34" s="12"/>
      <c r="BE34" s="22">
        <f t="shared" si="20"/>
        <v>0</v>
      </c>
      <c r="BF34" s="16">
        <f t="shared" ca="1" si="21"/>
        <v>0</v>
      </c>
      <c r="BG34" s="25">
        <f t="shared" ca="1" si="22"/>
        <v>0.2</v>
      </c>
      <c r="BH34" s="16">
        <f t="shared" ca="1" si="23"/>
        <v>0</v>
      </c>
      <c r="BI34" s="31"/>
      <c r="BJ34" s="30">
        <f t="shared" ca="1" si="24"/>
        <v>0</v>
      </c>
      <c r="BK34" s="12"/>
    </row>
    <row r="35" spans="1:63">
      <c r="A35" s="9" t="s">
        <v>5</v>
      </c>
      <c r="B35" s="10" t="s">
        <v>1</v>
      </c>
      <c r="C35" s="11" t="s">
        <v>2</v>
      </c>
      <c r="D35" s="11" t="s">
        <v>27</v>
      </c>
      <c r="E35" s="12" t="s">
        <v>66</v>
      </c>
      <c r="F35" s="11" t="s">
        <v>69</v>
      </c>
      <c r="G35" s="13">
        <v>44470</v>
      </c>
      <c r="H35" s="12">
        <v>24</v>
      </c>
      <c r="I35" s="14">
        <f t="shared" si="3"/>
        <v>720</v>
      </c>
      <c r="J35" s="15">
        <f t="shared" si="4"/>
        <v>45200</v>
      </c>
      <c r="K35" s="12" t="s">
        <v>67</v>
      </c>
      <c r="L35" s="12"/>
      <c r="M35" s="12"/>
      <c r="N35" s="15">
        <f t="shared" si="5"/>
        <v>0</v>
      </c>
      <c r="O35" s="16">
        <f t="shared" ca="1" si="6"/>
        <v>18</v>
      </c>
      <c r="P35" s="16">
        <f t="shared" ca="1" si="7"/>
        <v>6</v>
      </c>
      <c r="Q35" s="9" t="s">
        <v>6</v>
      </c>
      <c r="R35" s="17">
        <v>672090220</v>
      </c>
      <c r="S35" s="18">
        <v>43516</v>
      </c>
      <c r="T35" s="19">
        <f t="shared" ca="1" si="8"/>
        <v>44672</v>
      </c>
      <c r="U35" s="19" t="str">
        <f t="shared" ca="1" si="9"/>
        <v/>
      </c>
      <c r="V35" s="11" t="s">
        <v>3</v>
      </c>
      <c r="W35" s="11"/>
      <c r="X35" s="9" t="s">
        <v>7</v>
      </c>
      <c r="Y35" s="9"/>
      <c r="Z35" s="20" t="str">
        <f t="shared" si="10"/>
        <v>NO</v>
      </c>
      <c r="AA35" s="20" t="str">
        <f t="shared" si="11"/>
        <v>NO</v>
      </c>
      <c r="AB35" s="12"/>
      <c r="AC35" s="12"/>
      <c r="AD35" s="9"/>
      <c r="AE35" s="12"/>
      <c r="AF35" s="12"/>
      <c r="AG35" s="12"/>
      <c r="AH35" s="22">
        <f t="shared" si="12"/>
        <v>0</v>
      </c>
      <c r="AI35" s="22">
        <f t="shared" ca="1" si="26"/>
        <v>0</v>
      </c>
      <c r="AJ35" s="12"/>
      <c r="AK35" s="23">
        <f t="shared" si="13"/>
        <v>44470</v>
      </c>
      <c r="AL35" s="12"/>
      <c r="AM35" s="14">
        <f t="shared" si="14"/>
        <v>0</v>
      </c>
      <c r="AN35" s="24">
        <f t="shared" ca="1" si="27"/>
        <v>518</v>
      </c>
      <c r="AO35" s="24">
        <f t="shared" ca="1" si="28"/>
        <v>17.266666666666666</v>
      </c>
      <c r="AP35" s="25">
        <f t="shared" ca="1" si="25"/>
        <v>110</v>
      </c>
      <c r="AQ35" s="12"/>
      <c r="AR35" s="25">
        <f t="shared" ca="1" si="15"/>
        <v>60</v>
      </c>
      <c r="AS35" s="12"/>
      <c r="AT35" s="25">
        <f t="shared" ca="1" si="16"/>
        <v>170</v>
      </c>
      <c r="AU35" s="27"/>
      <c r="AV35" s="12"/>
      <c r="AW35" s="28" t="str">
        <f t="shared" si="17"/>
        <v>0</v>
      </c>
      <c r="AX35" s="12"/>
      <c r="AY35" s="28" t="str">
        <f t="shared" si="18"/>
        <v>0</v>
      </c>
      <c r="AZ35" s="16">
        <f t="shared" si="19"/>
        <v>0</v>
      </c>
      <c r="BA35" s="16"/>
      <c r="BB35" s="12"/>
      <c r="BC35" s="12"/>
      <c r="BD35" s="12"/>
      <c r="BE35" s="22">
        <f t="shared" si="20"/>
        <v>0</v>
      </c>
      <c r="BF35" s="16">
        <f t="shared" ca="1" si="21"/>
        <v>0</v>
      </c>
      <c r="BG35" s="25">
        <f t="shared" ca="1" si="22"/>
        <v>0.2</v>
      </c>
      <c r="BH35" s="16">
        <f t="shared" ca="1" si="23"/>
        <v>0</v>
      </c>
      <c r="BI35" s="31"/>
      <c r="BJ35" s="30">
        <f t="shared" ca="1" si="24"/>
        <v>0</v>
      </c>
      <c r="BK35" s="12"/>
    </row>
    <row r="36" spans="1:63">
      <c r="A36" s="9" t="s">
        <v>5</v>
      </c>
      <c r="B36" s="10" t="s">
        <v>1</v>
      </c>
      <c r="C36" s="11" t="s">
        <v>2</v>
      </c>
      <c r="D36" s="11" t="s">
        <v>27</v>
      </c>
      <c r="E36" s="12" t="s">
        <v>66</v>
      </c>
      <c r="F36" s="11" t="s">
        <v>69</v>
      </c>
      <c r="G36" s="13">
        <v>44470</v>
      </c>
      <c r="H36" s="12">
        <v>24</v>
      </c>
      <c r="I36" s="14">
        <f t="shared" si="3"/>
        <v>720</v>
      </c>
      <c r="J36" s="15">
        <f t="shared" si="4"/>
        <v>45200</v>
      </c>
      <c r="K36" s="12" t="s">
        <v>67</v>
      </c>
      <c r="L36" s="12"/>
      <c r="M36" s="12"/>
      <c r="N36" s="15">
        <f t="shared" si="5"/>
        <v>0</v>
      </c>
      <c r="O36" s="16">
        <f t="shared" ca="1" si="6"/>
        <v>18</v>
      </c>
      <c r="P36" s="16">
        <f t="shared" ca="1" si="7"/>
        <v>6</v>
      </c>
      <c r="Q36" s="9" t="s">
        <v>6</v>
      </c>
      <c r="R36" s="17">
        <v>672090223</v>
      </c>
      <c r="S36" s="18">
        <v>43516</v>
      </c>
      <c r="T36" s="19">
        <f t="shared" ca="1" si="8"/>
        <v>44672</v>
      </c>
      <c r="U36" s="19" t="str">
        <f t="shared" ca="1" si="9"/>
        <v/>
      </c>
      <c r="V36" s="11" t="s">
        <v>3</v>
      </c>
      <c r="W36" s="11"/>
      <c r="X36" s="9" t="s">
        <v>7</v>
      </c>
      <c r="Y36" s="9"/>
      <c r="Z36" s="20" t="str">
        <f t="shared" si="10"/>
        <v>NO</v>
      </c>
      <c r="AA36" s="20" t="str">
        <f t="shared" si="11"/>
        <v>NO</v>
      </c>
      <c r="AB36" s="12"/>
      <c r="AC36" s="12"/>
      <c r="AD36" s="9"/>
      <c r="AE36" s="12"/>
      <c r="AF36" s="12"/>
      <c r="AG36" s="12"/>
      <c r="AH36" s="22">
        <f t="shared" si="12"/>
        <v>0</v>
      </c>
      <c r="AI36" s="22">
        <f t="shared" ca="1" si="26"/>
        <v>0</v>
      </c>
      <c r="AJ36" s="12"/>
      <c r="AK36" s="23">
        <f t="shared" si="13"/>
        <v>44470</v>
      </c>
      <c r="AL36" s="12"/>
      <c r="AM36" s="14">
        <f t="shared" si="14"/>
        <v>0</v>
      </c>
      <c r="AN36" s="24">
        <f t="shared" ca="1" si="27"/>
        <v>518</v>
      </c>
      <c r="AO36" s="24">
        <f t="shared" ca="1" si="28"/>
        <v>17.266666666666666</v>
      </c>
      <c r="AP36" s="25">
        <f t="shared" ca="1" si="25"/>
        <v>110</v>
      </c>
      <c r="AQ36" s="12"/>
      <c r="AR36" s="25">
        <f t="shared" ca="1" si="15"/>
        <v>60</v>
      </c>
      <c r="AS36" s="12"/>
      <c r="AT36" s="25">
        <f t="shared" ca="1" si="16"/>
        <v>170</v>
      </c>
      <c r="AU36" s="27"/>
      <c r="AV36" s="12"/>
      <c r="AW36" s="28" t="str">
        <f t="shared" si="17"/>
        <v>0</v>
      </c>
      <c r="AX36" s="12"/>
      <c r="AY36" s="28" t="str">
        <f t="shared" si="18"/>
        <v>0</v>
      </c>
      <c r="AZ36" s="16">
        <f t="shared" si="19"/>
        <v>0</v>
      </c>
      <c r="BA36" s="16"/>
      <c r="BB36" s="12"/>
      <c r="BC36" s="12"/>
      <c r="BD36" s="12"/>
      <c r="BE36" s="22">
        <f t="shared" si="20"/>
        <v>0</v>
      </c>
      <c r="BF36" s="16">
        <f t="shared" ca="1" si="21"/>
        <v>0</v>
      </c>
      <c r="BG36" s="25">
        <f t="shared" ca="1" si="22"/>
        <v>0.2</v>
      </c>
      <c r="BH36" s="16">
        <f t="shared" ca="1" si="23"/>
        <v>0</v>
      </c>
      <c r="BI36" s="31"/>
      <c r="BJ36" s="30">
        <f t="shared" ca="1" si="24"/>
        <v>0</v>
      </c>
      <c r="BK36" s="12"/>
    </row>
    <row r="37" spans="1:63">
      <c r="A37" s="9" t="s">
        <v>5</v>
      </c>
      <c r="B37" s="10" t="s">
        <v>1</v>
      </c>
      <c r="C37" s="11" t="s">
        <v>2</v>
      </c>
      <c r="D37" s="11" t="s">
        <v>27</v>
      </c>
      <c r="E37" s="12" t="s">
        <v>66</v>
      </c>
      <c r="F37" s="11" t="s">
        <v>69</v>
      </c>
      <c r="G37" s="13">
        <v>44470</v>
      </c>
      <c r="H37" s="12">
        <v>24</v>
      </c>
      <c r="I37" s="14">
        <f t="shared" si="3"/>
        <v>720</v>
      </c>
      <c r="J37" s="15">
        <f t="shared" si="4"/>
        <v>45200</v>
      </c>
      <c r="K37" s="12" t="s">
        <v>67</v>
      </c>
      <c r="L37" s="12"/>
      <c r="M37" s="12"/>
      <c r="N37" s="15">
        <f t="shared" si="5"/>
        <v>0</v>
      </c>
      <c r="O37" s="16">
        <f t="shared" ca="1" si="6"/>
        <v>18</v>
      </c>
      <c r="P37" s="16">
        <f t="shared" ca="1" si="7"/>
        <v>6</v>
      </c>
      <c r="Q37" s="9" t="s">
        <v>6</v>
      </c>
      <c r="R37" s="17">
        <v>672090230</v>
      </c>
      <c r="S37" s="18">
        <v>43516</v>
      </c>
      <c r="T37" s="19">
        <f t="shared" ca="1" si="8"/>
        <v>44672</v>
      </c>
      <c r="U37" s="19" t="str">
        <f t="shared" ca="1" si="9"/>
        <v/>
      </c>
      <c r="V37" s="11" t="s">
        <v>3</v>
      </c>
      <c r="W37" s="11"/>
      <c r="X37" s="9" t="s">
        <v>7</v>
      </c>
      <c r="Y37" s="9"/>
      <c r="Z37" s="20" t="str">
        <f t="shared" si="10"/>
        <v>NO</v>
      </c>
      <c r="AA37" s="20" t="str">
        <f t="shared" si="11"/>
        <v>NO</v>
      </c>
      <c r="AB37" s="12"/>
      <c r="AC37" s="12"/>
      <c r="AD37" s="9"/>
      <c r="AE37" s="12"/>
      <c r="AF37" s="12"/>
      <c r="AG37" s="12"/>
      <c r="AH37" s="22">
        <f t="shared" si="12"/>
        <v>0</v>
      </c>
      <c r="AI37" s="22">
        <f t="shared" ca="1" si="26"/>
        <v>0</v>
      </c>
      <c r="AJ37" s="12"/>
      <c r="AK37" s="23">
        <f t="shared" si="13"/>
        <v>44470</v>
      </c>
      <c r="AL37" s="12"/>
      <c r="AM37" s="14">
        <f t="shared" si="14"/>
        <v>0</v>
      </c>
      <c r="AN37" s="24">
        <f t="shared" ca="1" si="27"/>
        <v>518</v>
      </c>
      <c r="AO37" s="24">
        <f t="shared" ca="1" si="28"/>
        <v>17.266666666666666</v>
      </c>
      <c r="AP37" s="25">
        <f t="shared" ca="1" si="25"/>
        <v>110</v>
      </c>
      <c r="AQ37" s="12"/>
      <c r="AR37" s="25">
        <f t="shared" ca="1" si="15"/>
        <v>60</v>
      </c>
      <c r="AS37" s="12"/>
      <c r="AT37" s="25">
        <f t="shared" ca="1" si="16"/>
        <v>170</v>
      </c>
      <c r="AU37" s="27"/>
      <c r="AV37" s="12"/>
      <c r="AW37" s="28" t="str">
        <f t="shared" si="17"/>
        <v>0</v>
      </c>
      <c r="AX37" s="12"/>
      <c r="AY37" s="28" t="str">
        <f t="shared" si="18"/>
        <v>0</v>
      </c>
      <c r="AZ37" s="16">
        <f t="shared" si="19"/>
        <v>0</v>
      </c>
      <c r="BA37" s="16"/>
      <c r="BB37" s="12"/>
      <c r="BC37" s="12"/>
      <c r="BD37" s="12"/>
      <c r="BE37" s="22">
        <f t="shared" si="20"/>
        <v>0</v>
      </c>
      <c r="BF37" s="16">
        <f t="shared" ca="1" si="21"/>
        <v>0</v>
      </c>
      <c r="BG37" s="25">
        <f t="shared" ca="1" si="22"/>
        <v>0.2</v>
      </c>
      <c r="BH37" s="16">
        <f t="shared" ca="1" si="23"/>
        <v>0</v>
      </c>
      <c r="BI37" s="31"/>
      <c r="BJ37" s="30">
        <f t="shared" ca="1" si="24"/>
        <v>0</v>
      </c>
      <c r="BK37" s="12"/>
    </row>
    <row r="38" spans="1:63">
      <c r="A38" s="9" t="s">
        <v>5</v>
      </c>
      <c r="B38" s="10" t="s">
        <v>1</v>
      </c>
      <c r="C38" s="11" t="s">
        <v>2</v>
      </c>
      <c r="D38" s="11" t="s">
        <v>27</v>
      </c>
      <c r="E38" s="12" t="s">
        <v>66</v>
      </c>
      <c r="F38" s="11" t="s">
        <v>69</v>
      </c>
      <c r="G38" s="13">
        <v>44470</v>
      </c>
      <c r="H38" s="12">
        <v>24</v>
      </c>
      <c r="I38" s="14">
        <f t="shared" si="3"/>
        <v>720</v>
      </c>
      <c r="J38" s="15">
        <f t="shared" si="4"/>
        <v>45200</v>
      </c>
      <c r="K38" s="12" t="s">
        <v>67</v>
      </c>
      <c r="L38" s="12"/>
      <c r="M38" s="12"/>
      <c r="N38" s="15">
        <f t="shared" si="5"/>
        <v>0</v>
      </c>
      <c r="O38" s="16">
        <f t="shared" ca="1" si="6"/>
        <v>18</v>
      </c>
      <c r="P38" s="16">
        <f t="shared" ca="1" si="7"/>
        <v>6</v>
      </c>
      <c r="Q38" s="9" t="s">
        <v>6</v>
      </c>
      <c r="R38" s="17">
        <v>672090251</v>
      </c>
      <c r="S38" s="18">
        <v>43516</v>
      </c>
      <c r="T38" s="19">
        <f t="shared" ca="1" si="8"/>
        <v>44672</v>
      </c>
      <c r="U38" s="19" t="str">
        <f t="shared" ca="1" si="9"/>
        <v/>
      </c>
      <c r="V38" s="11" t="s">
        <v>3</v>
      </c>
      <c r="W38" s="11"/>
      <c r="X38" s="9" t="s">
        <v>7</v>
      </c>
      <c r="Y38" s="9"/>
      <c r="Z38" s="20" t="str">
        <f t="shared" si="10"/>
        <v>NO</v>
      </c>
      <c r="AA38" s="20" t="str">
        <f t="shared" si="11"/>
        <v>NO</v>
      </c>
      <c r="AB38" s="12"/>
      <c r="AC38" s="12"/>
      <c r="AD38" s="9"/>
      <c r="AE38" s="12"/>
      <c r="AF38" s="12"/>
      <c r="AG38" s="12"/>
      <c r="AH38" s="22">
        <f t="shared" si="12"/>
        <v>0</v>
      </c>
      <c r="AI38" s="22">
        <f t="shared" ca="1" si="26"/>
        <v>0</v>
      </c>
      <c r="AJ38" s="12"/>
      <c r="AK38" s="23">
        <f t="shared" si="13"/>
        <v>44470</v>
      </c>
      <c r="AL38" s="12"/>
      <c r="AM38" s="14">
        <f t="shared" si="14"/>
        <v>0</v>
      </c>
      <c r="AN38" s="24">
        <f t="shared" ca="1" si="27"/>
        <v>518</v>
      </c>
      <c r="AO38" s="24">
        <f t="shared" ca="1" si="28"/>
        <v>17.266666666666666</v>
      </c>
      <c r="AP38" s="25">
        <f t="shared" ca="1" si="25"/>
        <v>110</v>
      </c>
      <c r="AQ38" s="12"/>
      <c r="AR38" s="25">
        <f t="shared" ca="1" si="15"/>
        <v>60</v>
      </c>
      <c r="AS38" s="12"/>
      <c r="AT38" s="25">
        <f t="shared" ca="1" si="16"/>
        <v>170</v>
      </c>
      <c r="AU38" s="27"/>
      <c r="AV38" s="12"/>
      <c r="AW38" s="28" t="str">
        <f t="shared" si="17"/>
        <v>0</v>
      </c>
      <c r="AX38" s="12"/>
      <c r="AY38" s="28" t="str">
        <f t="shared" si="18"/>
        <v>0</v>
      </c>
      <c r="AZ38" s="16">
        <f t="shared" si="19"/>
        <v>0</v>
      </c>
      <c r="BA38" s="16"/>
      <c r="BB38" s="12"/>
      <c r="BC38" s="12"/>
      <c r="BD38" s="12"/>
      <c r="BE38" s="22">
        <f t="shared" si="20"/>
        <v>0</v>
      </c>
      <c r="BF38" s="16">
        <f t="shared" ca="1" si="21"/>
        <v>0</v>
      </c>
      <c r="BG38" s="25">
        <f t="shared" ca="1" si="22"/>
        <v>0.2</v>
      </c>
      <c r="BH38" s="16">
        <f t="shared" ca="1" si="23"/>
        <v>0</v>
      </c>
      <c r="BI38" s="31"/>
      <c r="BJ38" s="30">
        <f t="shared" ca="1" si="24"/>
        <v>0</v>
      </c>
      <c r="BK38" s="12"/>
    </row>
    <row r="39" spans="1:63">
      <c r="A39" s="9" t="s">
        <v>5</v>
      </c>
      <c r="B39" s="10" t="s">
        <v>1</v>
      </c>
      <c r="C39" s="11" t="s">
        <v>2</v>
      </c>
      <c r="D39" s="11" t="s">
        <v>27</v>
      </c>
      <c r="E39" s="12" t="s">
        <v>66</v>
      </c>
      <c r="F39" s="11" t="s">
        <v>69</v>
      </c>
      <c r="G39" s="13">
        <v>44470</v>
      </c>
      <c r="H39" s="12">
        <v>24</v>
      </c>
      <c r="I39" s="14">
        <f t="shared" si="3"/>
        <v>720</v>
      </c>
      <c r="J39" s="15">
        <f t="shared" si="4"/>
        <v>45200</v>
      </c>
      <c r="K39" s="12" t="s">
        <v>67</v>
      </c>
      <c r="L39" s="12"/>
      <c r="M39" s="12"/>
      <c r="N39" s="15">
        <f t="shared" si="5"/>
        <v>0</v>
      </c>
      <c r="O39" s="16">
        <f t="shared" ca="1" si="6"/>
        <v>18</v>
      </c>
      <c r="P39" s="16">
        <f t="shared" ca="1" si="7"/>
        <v>6</v>
      </c>
      <c r="Q39" s="9" t="s">
        <v>6</v>
      </c>
      <c r="R39" s="17">
        <v>672090258</v>
      </c>
      <c r="S39" s="18">
        <v>43515</v>
      </c>
      <c r="T39" s="19">
        <f t="shared" ca="1" si="8"/>
        <v>44672</v>
      </c>
      <c r="U39" s="19" t="str">
        <f t="shared" ca="1" si="9"/>
        <v/>
      </c>
      <c r="V39" s="11" t="s">
        <v>3</v>
      </c>
      <c r="W39" s="11"/>
      <c r="X39" s="9" t="s">
        <v>7</v>
      </c>
      <c r="Y39" s="9"/>
      <c r="Z39" s="20" t="str">
        <f t="shared" si="10"/>
        <v>NO</v>
      </c>
      <c r="AA39" s="20" t="str">
        <f t="shared" si="11"/>
        <v>NO</v>
      </c>
      <c r="AB39" s="12"/>
      <c r="AC39" s="12"/>
      <c r="AD39" s="9"/>
      <c r="AE39" s="12"/>
      <c r="AF39" s="12"/>
      <c r="AG39" s="12"/>
      <c r="AH39" s="22">
        <f t="shared" si="12"/>
        <v>0</v>
      </c>
      <c r="AI39" s="22">
        <f t="shared" ca="1" si="26"/>
        <v>0</v>
      </c>
      <c r="AJ39" s="12"/>
      <c r="AK39" s="23">
        <f t="shared" si="13"/>
        <v>44470</v>
      </c>
      <c r="AL39" s="12"/>
      <c r="AM39" s="14">
        <f t="shared" si="14"/>
        <v>0</v>
      </c>
      <c r="AN39" s="24">
        <f t="shared" ca="1" si="27"/>
        <v>518</v>
      </c>
      <c r="AO39" s="24">
        <f t="shared" ca="1" si="28"/>
        <v>17.266666666666666</v>
      </c>
      <c r="AP39" s="25">
        <f t="shared" ca="1" si="25"/>
        <v>110</v>
      </c>
      <c r="AQ39" s="12"/>
      <c r="AR39" s="25">
        <f t="shared" ca="1" si="15"/>
        <v>60</v>
      </c>
      <c r="AS39" s="12"/>
      <c r="AT39" s="25">
        <f t="shared" ca="1" si="16"/>
        <v>170</v>
      </c>
      <c r="AU39" s="27"/>
      <c r="AV39" s="12"/>
      <c r="AW39" s="28" t="str">
        <f t="shared" si="17"/>
        <v>0</v>
      </c>
      <c r="AX39" s="12"/>
      <c r="AY39" s="28" t="str">
        <f t="shared" si="18"/>
        <v>0</v>
      </c>
      <c r="AZ39" s="16">
        <f t="shared" si="19"/>
        <v>0</v>
      </c>
      <c r="BA39" s="16"/>
      <c r="BB39" s="12"/>
      <c r="BC39" s="12"/>
      <c r="BD39" s="12"/>
      <c r="BE39" s="22">
        <f t="shared" si="20"/>
        <v>0</v>
      </c>
      <c r="BF39" s="16">
        <f t="shared" ca="1" si="21"/>
        <v>0</v>
      </c>
      <c r="BG39" s="25">
        <f t="shared" ca="1" si="22"/>
        <v>0.2</v>
      </c>
      <c r="BH39" s="16">
        <f t="shared" ca="1" si="23"/>
        <v>0</v>
      </c>
      <c r="BI39" s="31"/>
      <c r="BJ39" s="30">
        <f t="shared" ca="1" si="24"/>
        <v>0</v>
      </c>
      <c r="BK39" s="12"/>
    </row>
    <row r="40" spans="1:63">
      <c r="A40" s="9" t="s">
        <v>5</v>
      </c>
      <c r="B40" s="10" t="s">
        <v>1</v>
      </c>
      <c r="C40" s="11" t="s">
        <v>2</v>
      </c>
      <c r="D40" s="11" t="s">
        <v>27</v>
      </c>
      <c r="E40" s="12" t="s">
        <v>66</v>
      </c>
      <c r="F40" s="11" t="s">
        <v>69</v>
      </c>
      <c r="G40" s="13">
        <v>44470</v>
      </c>
      <c r="H40" s="12">
        <v>24</v>
      </c>
      <c r="I40" s="14">
        <f t="shared" si="3"/>
        <v>720</v>
      </c>
      <c r="J40" s="15">
        <f t="shared" si="4"/>
        <v>45200</v>
      </c>
      <c r="K40" s="12" t="s">
        <v>67</v>
      </c>
      <c r="L40" s="12"/>
      <c r="M40" s="12"/>
      <c r="N40" s="15">
        <f t="shared" si="5"/>
        <v>0</v>
      </c>
      <c r="O40" s="16">
        <f t="shared" ca="1" si="6"/>
        <v>18</v>
      </c>
      <c r="P40" s="16">
        <f t="shared" ca="1" si="7"/>
        <v>6</v>
      </c>
      <c r="Q40" s="9" t="s">
        <v>6</v>
      </c>
      <c r="R40" s="17">
        <v>672090278</v>
      </c>
      <c r="S40" s="18">
        <v>44530</v>
      </c>
      <c r="T40" s="19">
        <f t="shared" ca="1" si="8"/>
        <v>44672</v>
      </c>
      <c r="U40" s="19" t="str">
        <f t="shared" ca="1" si="9"/>
        <v/>
      </c>
      <c r="V40" s="11" t="s">
        <v>3</v>
      </c>
      <c r="W40" s="11"/>
      <c r="X40" s="9" t="s">
        <v>10</v>
      </c>
      <c r="Y40" s="9"/>
      <c r="Z40" s="20" t="str">
        <f t="shared" si="10"/>
        <v>NO</v>
      </c>
      <c r="AA40" s="20" t="str">
        <f t="shared" si="11"/>
        <v>NO</v>
      </c>
      <c r="AB40" s="12"/>
      <c r="AC40" s="12"/>
      <c r="AD40" s="9" t="s">
        <v>12</v>
      </c>
      <c r="AE40" s="12"/>
      <c r="AF40" s="12"/>
      <c r="AG40" s="12"/>
      <c r="AH40" s="22">
        <f t="shared" si="12"/>
        <v>0</v>
      </c>
      <c r="AI40" s="22">
        <f t="shared" ca="1" si="26"/>
        <v>0</v>
      </c>
      <c r="AJ40" s="12"/>
      <c r="AK40" s="23">
        <f t="shared" si="13"/>
        <v>44530</v>
      </c>
      <c r="AL40" s="12"/>
      <c r="AM40" s="14">
        <f t="shared" si="14"/>
        <v>0</v>
      </c>
      <c r="AN40" s="24">
        <f t="shared" ca="1" si="27"/>
        <v>578</v>
      </c>
      <c r="AO40" s="24">
        <f t="shared" ca="1" si="28"/>
        <v>19.266666666666666</v>
      </c>
      <c r="AP40" s="25">
        <f t="shared" ca="1" si="25"/>
        <v>200</v>
      </c>
      <c r="AQ40" s="12"/>
      <c r="AR40" s="25">
        <f t="shared" ca="1" si="15"/>
        <v>200</v>
      </c>
      <c r="AS40" s="12"/>
      <c r="AT40" s="25">
        <f t="shared" ca="1" si="16"/>
        <v>400</v>
      </c>
      <c r="AU40" s="27"/>
      <c r="AV40" s="12"/>
      <c r="AW40" s="28" t="str">
        <f t="shared" si="17"/>
        <v>0</v>
      </c>
      <c r="AX40" s="12"/>
      <c r="AY40" s="28" t="str">
        <f t="shared" si="18"/>
        <v>0</v>
      </c>
      <c r="AZ40" s="16">
        <f t="shared" si="19"/>
        <v>0</v>
      </c>
      <c r="BA40" s="16"/>
      <c r="BB40" s="12"/>
      <c r="BC40" s="12"/>
      <c r="BD40" s="12"/>
      <c r="BE40" s="22">
        <f t="shared" si="20"/>
        <v>0</v>
      </c>
      <c r="BF40" s="16">
        <f t="shared" ca="1" si="21"/>
        <v>0</v>
      </c>
      <c r="BG40" s="25">
        <f t="shared" ca="1" si="22"/>
        <v>0.2</v>
      </c>
      <c r="BH40" s="16">
        <f t="shared" ca="1" si="23"/>
        <v>0</v>
      </c>
      <c r="BI40" s="31"/>
      <c r="BJ40" s="30">
        <f t="shared" ca="1" si="24"/>
        <v>0</v>
      </c>
      <c r="BK40" s="12"/>
    </row>
    <row r="41" spans="1:63">
      <c r="A41" s="9" t="s">
        <v>5</v>
      </c>
      <c r="B41" s="10" t="s">
        <v>1</v>
      </c>
      <c r="C41" s="11" t="s">
        <v>2</v>
      </c>
      <c r="D41" s="11" t="s">
        <v>27</v>
      </c>
      <c r="E41" s="12" t="s">
        <v>66</v>
      </c>
      <c r="F41" s="11" t="s">
        <v>69</v>
      </c>
      <c r="G41" s="13">
        <v>44470</v>
      </c>
      <c r="H41" s="12">
        <v>24</v>
      </c>
      <c r="I41" s="14">
        <f t="shared" si="3"/>
        <v>720</v>
      </c>
      <c r="J41" s="15">
        <f t="shared" si="4"/>
        <v>45200</v>
      </c>
      <c r="K41" s="12" t="s">
        <v>67</v>
      </c>
      <c r="L41" s="12"/>
      <c r="M41" s="12"/>
      <c r="N41" s="15">
        <f t="shared" si="5"/>
        <v>0</v>
      </c>
      <c r="O41" s="16">
        <f t="shared" ca="1" si="6"/>
        <v>18</v>
      </c>
      <c r="P41" s="16">
        <f t="shared" ca="1" si="7"/>
        <v>6</v>
      </c>
      <c r="Q41" s="9" t="s">
        <v>6</v>
      </c>
      <c r="R41" s="17">
        <v>672090295</v>
      </c>
      <c r="S41" s="18">
        <v>43515</v>
      </c>
      <c r="T41" s="19">
        <f t="shared" ca="1" si="8"/>
        <v>44672</v>
      </c>
      <c r="U41" s="19" t="str">
        <f t="shared" ca="1" si="9"/>
        <v/>
      </c>
      <c r="V41" s="11" t="s">
        <v>3</v>
      </c>
      <c r="W41" s="11"/>
      <c r="X41" s="9" t="s">
        <v>7</v>
      </c>
      <c r="Y41" s="9"/>
      <c r="Z41" s="20" t="str">
        <f t="shared" si="10"/>
        <v>NO</v>
      </c>
      <c r="AA41" s="20" t="str">
        <f t="shared" si="11"/>
        <v>NO</v>
      </c>
      <c r="AB41" s="12"/>
      <c r="AC41" s="12"/>
      <c r="AD41" s="9"/>
      <c r="AE41" s="12"/>
      <c r="AF41" s="12"/>
      <c r="AG41" s="12"/>
      <c r="AH41" s="22">
        <f t="shared" si="12"/>
        <v>0</v>
      </c>
      <c r="AI41" s="22">
        <f t="shared" ca="1" si="26"/>
        <v>0</v>
      </c>
      <c r="AJ41" s="12"/>
      <c r="AK41" s="23">
        <f t="shared" si="13"/>
        <v>44470</v>
      </c>
      <c r="AL41" s="12"/>
      <c r="AM41" s="14">
        <f t="shared" si="14"/>
        <v>0</v>
      </c>
      <c r="AN41" s="24">
        <f t="shared" ca="1" si="27"/>
        <v>518</v>
      </c>
      <c r="AO41" s="24">
        <f t="shared" ca="1" si="28"/>
        <v>17.266666666666666</v>
      </c>
      <c r="AP41" s="25">
        <f t="shared" ca="1" si="25"/>
        <v>110</v>
      </c>
      <c r="AQ41" s="12"/>
      <c r="AR41" s="25">
        <f t="shared" ca="1" si="15"/>
        <v>60</v>
      </c>
      <c r="AS41" s="12"/>
      <c r="AT41" s="25">
        <f t="shared" ca="1" si="16"/>
        <v>170</v>
      </c>
      <c r="AU41" s="27"/>
      <c r="AV41" s="12"/>
      <c r="AW41" s="28" t="str">
        <f t="shared" si="17"/>
        <v>0</v>
      </c>
      <c r="AX41" s="12"/>
      <c r="AY41" s="28" t="str">
        <f t="shared" si="18"/>
        <v>0</v>
      </c>
      <c r="AZ41" s="16">
        <f t="shared" si="19"/>
        <v>0</v>
      </c>
      <c r="BA41" s="16"/>
      <c r="BB41" s="12"/>
      <c r="BC41" s="12"/>
      <c r="BD41" s="12"/>
      <c r="BE41" s="22">
        <f t="shared" si="20"/>
        <v>0</v>
      </c>
      <c r="BF41" s="16">
        <f t="shared" ca="1" si="21"/>
        <v>0</v>
      </c>
      <c r="BG41" s="25">
        <f t="shared" ca="1" si="22"/>
        <v>0.2</v>
      </c>
      <c r="BH41" s="16">
        <f t="shared" ca="1" si="23"/>
        <v>0</v>
      </c>
      <c r="BI41" s="31"/>
      <c r="BJ41" s="30">
        <f t="shared" ca="1" si="24"/>
        <v>0</v>
      </c>
      <c r="BK41" s="12"/>
    </row>
    <row r="42" spans="1:63">
      <c r="A42" s="9" t="s">
        <v>5</v>
      </c>
      <c r="B42" s="10" t="s">
        <v>1</v>
      </c>
      <c r="C42" s="11" t="s">
        <v>2</v>
      </c>
      <c r="D42" s="11" t="s">
        <v>27</v>
      </c>
      <c r="E42" s="12" t="s">
        <v>66</v>
      </c>
      <c r="F42" s="11" t="s">
        <v>69</v>
      </c>
      <c r="G42" s="13">
        <v>44470</v>
      </c>
      <c r="H42" s="12">
        <v>24</v>
      </c>
      <c r="I42" s="14">
        <f t="shared" si="3"/>
        <v>720</v>
      </c>
      <c r="J42" s="15">
        <f t="shared" si="4"/>
        <v>45200</v>
      </c>
      <c r="K42" s="12" t="s">
        <v>67</v>
      </c>
      <c r="L42" s="12"/>
      <c r="M42" s="12"/>
      <c r="N42" s="15">
        <f t="shared" si="5"/>
        <v>0</v>
      </c>
      <c r="O42" s="16">
        <f t="shared" ca="1" si="6"/>
        <v>18</v>
      </c>
      <c r="P42" s="16">
        <f t="shared" ca="1" si="7"/>
        <v>6</v>
      </c>
      <c r="Q42" s="9" t="s">
        <v>6</v>
      </c>
      <c r="R42" s="17">
        <v>672090296</v>
      </c>
      <c r="S42" s="18">
        <v>43514</v>
      </c>
      <c r="T42" s="19">
        <f t="shared" ca="1" si="8"/>
        <v>44672</v>
      </c>
      <c r="U42" s="19" t="str">
        <f t="shared" ca="1" si="9"/>
        <v/>
      </c>
      <c r="V42" s="11" t="s">
        <v>3</v>
      </c>
      <c r="W42" s="11"/>
      <c r="X42" s="9" t="s">
        <v>9</v>
      </c>
      <c r="Y42" s="9"/>
      <c r="Z42" s="20" t="str">
        <f t="shared" si="10"/>
        <v>NO</v>
      </c>
      <c r="AA42" s="20" t="str">
        <f t="shared" si="11"/>
        <v>NO</v>
      </c>
      <c r="AB42" s="12"/>
      <c r="AC42" s="12"/>
      <c r="AD42" s="9"/>
      <c r="AE42" s="12"/>
      <c r="AF42" s="12"/>
      <c r="AG42" s="12"/>
      <c r="AH42" s="22">
        <f t="shared" si="12"/>
        <v>0</v>
      </c>
      <c r="AI42" s="22">
        <f t="shared" ca="1" si="26"/>
        <v>0</v>
      </c>
      <c r="AJ42" s="12"/>
      <c r="AK42" s="23">
        <f t="shared" si="13"/>
        <v>44470</v>
      </c>
      <c r="AL42" s="12"/>
      <c r="AM42" s="14">
        <f t="shared" si="14"/>
        <v>0</v>
      </c>
      <c r="AN42" s="24">
        <f t="shared" ca="1" si="27"/>
        <v>518</v>
      </c>
      <c r="AO42" s="24">
        <f t="shared" ca="1" si="28"/>
        <v>17.266666666666666</v>
      </c>
      <c r="AP42" s="25">
        <f t="shared" ca="1" si="25"/>
        <v>110</v>
      </c>
      <c r="AQ42" s="12"/>
      <c r="AR42" s="25">
        <f t="shared" ca="1" si="15"/>
        <v>60</v>
      </c>
      <c r="AS42" s="12"/>
      <c r="AT42" s="25">
        <f t="shared" ca="1" si="16"/>
        <v>170</v>
      </c>
      <c r="AU42" s="27"/>
      <c r="AV42" s="12"/>
      <c r="AW42" s="28" t="str">
        <f t="shared" si="17"/>
        <v>0</v>
      </c>
      <c r="AX42" s="12"/>
      <c r="AY42" s="28" t="str">
        <f t="shared" si="18"/>
        <v>0</v>
      </c>
      <c r="AZ42" s="16">
        <f t="shared" si="19"/>
        <v>0</v>
      </c>
      <c r="BA42" s="16"/>
      <c r="BB42" s="12"/>
      <c r="BC42" s="12"/>
      <c r="BD42" s="12"/>
      <c r="BE42" s="22">
        <f t="shared" si="20"/>
        <v>0</v>
      </c>
      <c r="BF42" s="16">
        <f t="shared" ca="1" si="21"/>
        <v>0</v>
      </c>
      <c r="BG42" s="25">
        <f t="shared" ca="1" si="22"/>
        <v>0.2</v>
      </c>
      <c r="BH42" s="16">
        <f t="shared" ca="1" si="23"/>
        <v>0</v>
      </c>
      <c r="BI42" s="31"/>
      <c r="BJ42" s="30">
        <f t="shared" ca="1" si="24"/>
        <v>0</v>
      </c>
      <c r="BK42" s="12"/>
    </row>
    <row r="43" spans="1:63">
      <c r="A43" s="9" t="s">
        <v>5</v>
      </c>
      <c r="B43" s="10" t="s">
        <v>1</v>
      </c>
      <c r="C43" s="11" t="s">
        <v>2</v>
      </c>
      <c r="D43" s="11" t="s">
        <v>27</v>
      </c>
      <c r="E43" s="12" t="s">
        <v>66</v>
      </c>
      <c r="F43" s="11" t="s">
        <v>69</v>
      </c>
      <c r="G43" s="13">
        <v>44470</v>
      </c>
      <c r="H43" s="12">
        <v>24</v>
      </c>
      <c r="I43" s="14">
        <f t="shared" si="3"/>
        <v>720</v>
      </c>
      <c r="J43" s="15">
        <f t="shared" si="4"/>
        <v>45200</v>
      </c>
      <c r="K43" s="12" t="s">
        <v>67</v>
      </c>
      <c r="L43" s="12"/>
      <c r="M43" s="12"/>
      <c r="N43" s="15">
        <f t="shared" si="5"/>
        <v>0</v>
      </c>
      <c r="O43" s="16">
        <f t="shared" ca="1" si="6"/>
        <v>18</v>
      </c>
      <c r="P43" s="16">
        <f t="shared" ca="1" si="7"/>
        <v>6</v>
      </c>
      <c r="Q43" s="9" t="s">
        <v>6</v>
      </c>
      <c r="R43" s="17">
        <v>672090342</v>
      </c>
      <c r="S43" s="18">
        <v>43514</v>
      </c>
      <c r="T43" s="19">
        <f t="shared" ca="1" si="8"/>
        <v>44672</v>
      </c>
      <c r="U43" s="19" t="str">
        <f t="shared" ca="1" si="9"/>
        <v/>
      </c>
      <c r="V43" s="11" t="s">
        <v>3</v>
      </c>
      <c r="W43" s="11"/>
      <c r="X43" s="9" t="s">
        <v>9</v>
      </c>
      <c r="Y43" s="9"/>
      <c r="Z43" s="20" t="str">
        <f t="shared" si="10"/>
        <v>NO</v>
      </c>
      <c r="AA43" s="20" t="str">
        <f t="shared" si="11"/>
        <v>NO</v>
      </c>
      <c r="AB43" s="12"/>
      <c r="AC43" s="12"/>
      <c r="AD43" s="9"/>
      <c r="AE43" s="12"/>
      <c r="AF43" s="12"/>
      <c r="AG43" s="12"/>
      <c r="AH43" s="22">
        <f t="shared" si="12"/>
        <v>0</v>
      </c>
      <c r="AI43" s="22">
        <f t="shared" ca="1" si="26"/>
        <v>0</v>
      </c>
      <c r="AJ43" s="12"/>
      <c r="AK43" s="23">
        <f t="shared" si="13"/>
        <v>44470</v>
      </c>
      <c r="AL43" s="12"/>
      <c r="AM43" s="14">
        <f t="shared" si="14"/>
        <v>0</v>
      </c>
      <c r="AN43" s="24">
        <f t="shared" ca="1" si="27"/>
        <v>518</v>
      </c>
      <c r="AO43" s="24">
        <f t="shared" ca="1" si="28"/>
        <v>17.266666666666666</v>
      </c>
      <c r="AP43" s="25">
        <f t="shared" ca="1" si="25"/>
        <v>110</v>
      </c>
      <c r="AQ43" s="12"/>
      <c r="AR43" s="25">
        <f t="shared" ca="1" si="15"/>
        <v>60</v>
      </c>
      <c r="AS43" s="12"/>
      <c r="AT43" s="25">
        <f t="shared" ca="1" si="16"/>
        <v>170</v>
      </c>
      <c r="AU43" s="27"/>
      <c r="AV43" s="12"/>
      <c r="AW43" s="28" t="str">
        <f t="shared" si="17"/>
        <v>0</v>
      </c>
      <c r="AX43" s="12"/>
      <c r="AY43" s="28" t="str">
        <f t="shared" si="18"/>
        <v>0</v>
      </c>
      <c r="AZ43" s="16">
        <f t="shared" si="19"/>
        <v>0</v>
      </c>
      <c r="BA43" s="16"/>
      <c r="BB43" s="12"/>
      <c r="BC43" s="12"/>
      <c r="BD43" s="12"/>
      <c r="BE43" s="22">
        <f t="shared" si="20"/>
        <v>0</v>
      </c>
      <c r="BF43" s="16">
        <f t="shared" ca="1" si="21"/>
        <v>0</v>
      </c>
      <c r="BG43" s="25">
        <f t="shared" ca="1" si="22"/>
        <v>0.2</v>
      </c>
      <c r="BH43" s="16">
        <f t="shared" ca="1" si="23"/>
        <v>0</v>
      </c>
      <c r="BI43" s="31"/>
      <c r="BJ43" s="30">
        <f t="shared" ca="1" si="24"/>
        <v>0</v>
      </c>
      <c r="BK43" s="12"/>
    </row>
    <row r="44" spans="1:63">
      <c r="A44" s="9" t="s">
        <v>5</v>
      </c>
      <c r="B44" s="10" t="s">
        <v>1</v>
      </c>
      <c r="C44" s="11" t="s">
        <v>2</v>
      </c>
      <c r="D44" s="11" t="s">
        <v>27</v>
      </c>
      <c r="E44" s="12" t="s">
        <v>66</v>
      </c>
      <c r="F44" s="11" t="s">
        <v>69</v>
      </c>
      <c r="G44" s="13">
        <v>44470</v>
      </c>
      <c r="H44" s="12">
        <v>24</v>
      </c>
      <c r="I44" s="14">
        <f t="shared" si="3"/>
        <v>720</v>
      </c>
      <c r="J44" s="15">
        <f t="shared" si="4"/>
        <v>45200</v>
      </c>
      <c r="K44" s="12" t="s">
        <v>67</v>
      </c>
      <c r="L44" s="12"/>
      <c r="M44" s="12"/>
      <c r="N44" s="15">
        <f t="shared" si="5"/>
        <v>0</v>
      </c>
      <c r="O44" s="16">
        <f t="shared" ca="1" si="6"/>
        <v>18</v>
      </c>
      <c r="P44" s="16">
        <f t="shared" ca="1" si="7"/>
        <v>6</v>
      </c>
      <c r="Q44" s="9" t="s">
        <v>6</v>
      </c>
      <c r="R44" s="17">
        <v>673349888</v>
      </c>
      <c r="S44" s="18">
        <v>43515</v>
      </c>
      <c r="T44" s="19">
        <f t="shared" ca="1" si="8"/>
        <v>44672</v>
      </c>
      <c r="U44" s="19" t="str">
        <f t="shared" ca="1" si="9"/>
        <v/>
      </c>
      <c r="V44" s="11" t="s">
        <v>3</v>
      </c>
      <c r="W44" s="11"/>
      <c r="X44" s="9" t="s">
        <v>7</v>
      </c>
      <c r="Y44" s="9"/>
      <c r="Z44" s="20" t="str">
        <f t="shared" si="10"/>
        <v>NO</v>
      </c>
      <c r="AA44" s="20" t="str">
        <f t="shared" si="11"/>
        <v>NO</v>
      </c>
      <c r="AB44" s="12"/>
      <c r="AC44" s="12"/>
      <c r="AD44" s="9"/>
      <c r="AE44" s="12"/>
      <c r="AF44" s="12"/>
      <c r="AG44" s="12"/>
      <c r="AH44" s="22">
        <f t="shared" si="12"/>
        <v>0</v>
      </c>
      <c r="AI44" s="22">
        <f t="shared" ca="1" si="26"/>
        <v>0</v>
      </c>
      <c r="AJ44" s="12"/>
      <c r="AK44" s="23">
        <f t="shared" si="13"/>
        <v>44470</v>
      </c>
      <c r="AL44" s="12"/>
      <c r="AM44" s="14">
        <f t="shared" si="14"/>
        <v>0</v>
      </c>
      <c r="AN44" s="24">
        <f t="shared" ca="1" si="27"/>
        <v>518</v>
      </c>
      <c r="AO44" s="24">
        <f t="shared" ca="1" si="28"/>
        <v>17.266666666666666</v>
      </c>
      <c r="AP44" s="25">
        <f t="shared" ca="1" si="25"/>
        <v>110</v>
      </c>
      <c r="AQ44" s="12"/>
      <c r="AR44" s="25">
        <f t="shared" ca="1" si="15"/>
        <v>60</v>
      </c>
      <c r="AS44" s="12"/>
      <c r="AT44" s="25">
        <f t="shared" ca="1" si="16"/>
        <v>170</v>
      </c>
      <c r="AU44" s="27"/>
      <c r="AV44" s="12"/>
      <c r="AW44" s="28" t="str">
        <f t="shared" si="17"/>
        <v>0</v>
      </c>
      <c r="AX44" s="12"/>
      <c r="AY44" s="28" t="str">
        <f t="shared" si="18"/>
        <v>0</v>
      </c>
      <c r="AZ44" s="16">
        <f t="shared" si="19"/>
        <v>0</v>
      </c>
      <c r="BA44" s="16"/>
      <c r="BB44" s="12"/>
      <c r="BC44" s="12"/>
      <c r="BD44" s="12"/>
      <c r="BE44" s="22">
        <f t="shared" si="20"/>
        <v>0</v>
      </c>
      <c r="BF44" s="16">
        <f t="shared" ca="1" si="21"/>
        <v>0</v>
      </c>
      <c r="BG44" s="25">
        <f t="shared" ca="1" si="22"/>
        <v>0.2</v>
      </c>
      <c r="BH44" s="16">
        <f t="shared" ca="1" si="23"/>
        <v>0</v>
      </c>
      <c r="BI44" s="31"/>
      <c r="BJ44" s="30">
        <f t="shared" ca="1" si="24"/>
        <v>0</v>
      </c>
      <c r="BK44" s="12"/>
    </row>
    <row r="45" spans="1:63">
      <c r="A45" s="9" t="s">
        <v>5</v>
      </c>
      <c r="B45" s="10" t="s">
        <v>1</v>
      </c>
      <c r="C45" s="11" t="s">
        <v>2</v>
      </c>
      <c r="D45" s="11" t="s">
        <v>27</v>
      </c>
      <c r="E45" s="12" t="s">
        <v>66</v>
      </c>
      <c r="F45" s="11" t="s">
        <v>69</v>
      </c>
      <c r="G45" s="13">
        <v>44470</v>
      </c>
      <c r="H45" s="12">
        <v>24</v>
      </c>
      <c r="I45" s="14">
        <f t="shared" si="3"/>
        <v>720</v>
      </c>
      <c r="J45" s="15">
        <f t="shared" si="4"/>
        <v>45200</v>
      </c>
      <c r="K45" s="12" t="s">
        <v>67</v>
      </c>
      <c r="L45" s="12"/>
      <c r="M45" s="12"/>
      <c r="N45" s="15">
        <f t="shared" si="5"/>
        <v>0</v>
      </c>
      <c r="O45" s="16">
        <f t="shared" ca="1" si="6"/>
        <v>18</v>
      </c>
      <c r="P45" s="16">
        <f t="shared" ca="1" si="7"/>
        <v>6</v>
      </c>
      <c r="Q45" s="9" t="s">
        <v>6</v>
      </c>
      <c r="R45" s="17">
        <v>673349889</v>
      </c>
      <c r="S45" s="18">
        <v>43515</v>
      </c>
      <c r="T45" s="19">
        <f t="shared" ca="1" si="8"/>
        <v>44672</v>
      </c>
      <c r="U45" s="19" t="str">
        <f t="shared" ca="1" si="9"/>
        <v/>
      </c>
      <c r="V45" s="11" t="s">
        <v>3</v>
      </c>
      <c r="W45" s="11"/>
      <c r="X45" s="9" t="s">
        <v>7</v>
      </c>
      <c r="Y45" s="9"/>
      <c r="Z45" s="20" t="str">
        <f t="shared" si="10"/>
        <v>NO</v>
      </c>
      <c r="AA45" s="20" t="str">
        <f t="shared" si="11"/>
        <v>NO</v>
      </c>
      <c r="AB45" s="12"/>
      <c r="AC45" s="12"/>
      <c r="AD45" s="9"/>
      <c r="AE45" s="12"/>
      <c r="AF45" s="12"/>
      <c r="AG45" s="12"/>
      <c r="AH45" s="22">
        <f t="shared" si="12"/>
        <v>0</v>
      </c>
      <c r="AI45" s="22">
        <f t="shared" ca="1" si="26"/>
        <v>0</v>
      </c>
      <c r="AJ45" s="12"/>
      <c r="AK45" s="23">
        <f t="shared" si="13"/>
        <v>44470</v>
      </c>
      <c r="AL45" s="12"/>
      <c r="AM45" s="14">
        <f t="shared" si="14"/>
        <v>0</v>
      </c>
      <c r="AN45" s="24">
        <f t="shared" ca="1" si="27"/>
        <v>518</v>
      </c>
      <c r="AO45" s="24">
        <f t="shared" ca="1" si="28"/>
        <v>17.266666666666666</v>
      </c>
      <c r="AP45" s="25">
        <f t="shared" ca="1" si="25"/>
        <v>110</v>
      </c>
      <c r="AQ45" s="12"/>
      <c r="AR45" s="25">
        <f t="shared" ca="1" si="15"/>
        <v>60</v>
      </c>
      <c r="AS45" s="12"/>
      <c r="AT45" s="25">
        <f t="shared" ca="1" si="16"/>
        <v>170</v>
      </c>
      <c r="AU45" s="27"/>
      <c r="AV45" s="12"/>
      <c r="AW45" s="28" t="str">
        <f t="shared" si="17"/>
        <v>0</v>
      </c>
      <c r="AX45" s="12"/>
      <c r="AY45" s="28" t="str">
        <f t="shared" si="18"/>
        <v>0</v>
      </c>
      <c r="AZ45" s="16">
        <f t="shared" si="19"/>
        <v>0</v>
      </c>
      <c r="BA45" s="16"/>
      <c r="BB45" s="12"/>
      <c r="BC45" s="12"/>
      <c r="BD45" s="12"/>
      <c r="BE45" s="22">
        <f t="shared" si="20"/>
        <v>0</v>
      </c>
      <c r="BF45" s="16">
        <f t="shared" ca="1" si="21"/>
        <v>0</v>
      </c>
      <c r="BG45" s="25">
        <f t="shared" ca="1" si="22"/>
        <v>0.2</v>
      </c>
      <c r="BH45" s="16">
        <f t="shared" ca="1" si="23"/>
        <v>0</v>
      </c>
      <c r="BI45" s="31"/>
      <c r="BJ45" s="30">
        <f t="shared" ca="1" si="24"/>
        <v>0</v>
      </c>
      <c r="BK45" s="12"/>
    </row>
    <row r="46" spans="1:63">
      <c r="A46" s="9" t="s">
        <v>5</v>
      </c>
      <c r="B46" s="10" t="s">
        <v>1</v>
      </c>
      <c r="C46" s="11" t="s">
        <v>2</v>
      </c>
      <c r="D46" s="11" t="s">
        <v>27</v>
      </c>
      <c r="E46" s="12" t="s">
        <v>66</v>
      </c>
      <c r="F46" s="11" t="s">
        <v>69</v>
      </c>
      <c r="G46" s="13">
        <v>44470</v>
      </c>
      <c r="H46" s="12">
        <v>24</v>
      </c>
      <c r="I46" s="14">
        <f t="shared" si="3"/>
        <v>720</v>
      </c>
      <c r="J46" s="15">
        <f t="shared" si="4"/>
        <v>45200</v>
      </c>
      <c r="K46" s="12" t="s">
        <v>67</v>
      </c>
      <c r="L46" s="12"/>
      <c r="M46" s="12"/>
      <c r="N46" s="15">
        <f t="shared" si="5"/>
        <v>0</v>
      </c>
      <c r="O46" s="16">
        <f t="shared" ca="1" si="6"/>
        <v>18</v>
      </c>
      <c r="P46" s="16">
        <f t="shared" ca="1" si="7"/>
        <v>6</v>
      </c>
      <c r="Q46" s="9" t="s">
        <v>6</v>
      </c>
      <c r="R46" s="17">
        <v>675661538</v>
      </c>
      <c r="S46" s="18">
        <v>43634</v>
      </c>
      <c r="T46" s="19">
        <f t="shared" ca="1" si="8"/>
        <v>44672</v>
      </c>
      <c r="U46" s="19" t="str">
        <f t="shared" ca="1" si="9"/>
        <v/>
      </c>
      <c r="V46" s="11" t="s">
        <v>3</v>
      </c>
      <c r="W46" s="11"/>
      <c r="X46" s="9" t="s">
        <v>7</v>
      </c>
      <c r="Y46" s="9"/>
      <c r="Z46" s="20" t="str">
        <f t="shared" si="10"/>
        <v>NO</v>
      </c>
      <c r="AA46" s="20" t="str">
        <f t="shared" si="11"/>
        <v>NO</v>
      </c>
      <c r="AB46" s="12"/>
      <c r="AC46" s="12"/>
      <c r="AD46" s="9"/>
      <c r="AE46" s="12"/>
      <c r="AF46" s="12"/>
      <c r="AG46" s="12"/>
      <c r="AH46" s="22">
        <f t="shared" si="12"/>
        <v>0</v>
      </c>
      <c r="AI46" s="22">
        <f t="shared" ca="1" si="26"/>
        <v>0</v>
      </c>
      <c r="AJ46" s="12"/>
      <c r="AK46" s="23">
        <f t="shared" si="13"/>
        <v>44470</v>
      </c>
      <c r="AL46" s="12"/>
      <c r="AM46" s="14">
        <f t="shared" si="14"/>
        <v>0</v>
      </c>
      <c r="AN46" s="24">
        <f t="shared" ca="1" si="27"/>
        <v>518</v>
      </c>
      <c r="AO46" s="24">
        <f t="shared" ca="1" si="28"/>
        <v>17.266666666666666</v>
      </c>
      <c r="AP46" s="25">
        <f t="shared" ca="1" si="25"/>
        <v>110</v>
      </c>
      <c r="AQ46" s="12"/>
      <c r="AR46" s="25">
        <f t="shared" ca="1" si="15"/>
        <v>60</v>
      </c>
      <c r="AS46" s="12"/>
      <c r="AT46" s="25">
        <f t="shared" ca="1" si="16"/>
        <v>170</v>
      </c>
      <c r="AU46" s="27"/>
      <c r="AV46" s="12"/>
      <c r="AW46" s="28" t="str">
        <f t="shared" si="17"/>
        <v>0</v>
      </c>
      <c r="AX46" s="12"/>
      <c r="AY46" s="28" t="str">
        <f t="shared" si="18"/>
        <v>0</v>
      </c>
      <c r="AZ46" s="16">
        <f t="shared" si="19"/>
        <v>0</v>
      </c>
      <c r="BA46" s="16"/>
      <c r="BB46" s="12"/>
      <c r="BC46" s="12"/>
      <c r="BD46" s="12"/>
      <c r="BE46" s="22">
        <f t="shared" si="20"/>
        <v>0</v>
      </c>
      <c r="BF46" s="16">
        <f t="shared" ca="1" si="21"/>
        <v>0</v>
      </c>
      <c r="BG46" s="25">
        <f t="shared" ca="1" si="22"/>
        <v>0.2</v>
      </c>
      <c r="BH46" s="16">
        <f t="shared" ca="1" si="23"/>
        <v>0</v>
      </c>
      <c r="BI46" s="31"/>
      <c r="BJ46" s="30">
        <f t="shared" ca="1" si="24"/>
        <v>0</v>
      </c>
      <c r="BK46" s="12"/>
    </row>
    <row r="47" spans="1:63">
      <c r="A47" s="9" t="s">
        <v>5</v>
      </c>
      <c r="B47" s="10" t="s">
        <v>1</v>
      </c>
      <c r="C47" s="11" t="s">
        <v>2</v>
      </c>
      <c r="D47" s="11" t="s">
        <v>27</v>
      </c>
      <c r="E47" s="12" t="s">
        <v>66</v>
      </c>
      <c r="F47" s="11" t="s">
        <v>69</v>
      </c>
      <c r="G47" s="13">
        <v>44470</v>
      </c>
      <c r="H47" s="12">
        <v>24</v>
      </c>
      <c r="I47" s="14">
        <f t="shared" si="3"/>
        <v>720</v>
      </c>
      <c r="J47" s="15">
        <f t="shared" si="4"/>
        <v>45200</v>
      </c>
      <c r="K47" s="12" t="s">
        <v>67</v>
      </c>
      <c r="L47" s="12"/>
      <c r="M47" s="12"/>
      <c r="N47" s="15">
        <f t="shared" si="5"/>
        <v>0</v>
      </c>
      <c r="O47" s="16">
        <f t="shared" ca="1" si="6"/>
        <v>18</v>
      </c>
      <c r="P47" s="16">
        <f t="shared" ca="1" si="7"/>
        <v>6</v>
      </c>
      <c r="Q47" s="9" t="s">
        <v>6</v>
      </c>
      <c r="R47" s="17">
        <v>675687306</v>
      </c>
      <c r="S47" s="18">
        <v>43636</v>
      </c>
      <c r="T47" s="19">
        <f t="shared" ca="1" si="8"/>
        <v>44672</v>
      </c>
      <c r="U47" s="19" t="str">
        <f t="shared" ca="1" si="9"/>
        <v/>
      </c>
      <c r="V47" s="11" t="s">
        <v>3</v>
      </c>
      <c r="W47" s="11"/>
      <c r="X47" s="9" t="s">
        <v>7</v>
      </c>
      <c r="Y47" s="9"/>
      <c r="Z47" s="20" t="str">
        <f t="shared" si="10"/>
        <v>NO</v>
      </c>
      <c r="AA47" s="20" t="str">
        <f t="shared" si="11"/>
        <v>NO</v>
      </c>
      <c r="AB47" s="12"/>
      <c r="AC47" s="12"/>
      <c r="AD47" s="9"/>
      <c r="AE47" s="12"/>
      <c r="AF47" s="12"/>
      <c r="AG47" s="12"/>
      <c r="AH47" s="22">
        <f t="shared" si="12"/>
        <v>0</v>
      </c>
      <c r="AI47" s="22">
        <f t="shared" ca="1" si="26"/>
        <v>0</v>
      </c>
      <c r="AJ47" s="12"/>
      <c r="AK47" s="23">
        <f t="shared" si="13"/>
        <v>44470</v>
      </c>
      <c r="AL47" s="12"/>
      <c r="AM47" s="14">
        <f t="shared" si="14"/>
        <v>0</v>
      </c>
      <c r="AN47" s="24">
        <f t="shared" ca="1" si="27"/>
        <v>518</v>
      </c>
      <c r="AO47" s="24">
        <f t="shared" ca="1" si="28"/>
        <v>17.266666666666666</v>
      </c>
      <c r="AP47" s="25">
        <f t="shared" ca="1" si="25"/>
        <v>110</v>
      </c>
      <c r="AQ47" s="12"/>
      <c r="AR47" s="25">
        <f t="shared" ca="1" si="15"/>
        <v>60</v>
      </c>
      <c r="AS47" s="12"/>
      <c r="AT47" s="25">
        <f t="shared" ca="1" si="16"/>
        <v>170</v>
      </c>
      <c r="AU47" s="27"/>
      <c r="AV47" s="12"/>
      <c r="AW47" s="28" t="str">
        <f t="shared" si="17"/>
        <v>0</v>
      </c>
      <c r="AX47" s="12"/>
      <c r="AY47" s="28" t="str">
        <f t="shared" si="18"/>
        <v>0</v>
      </c>
      <c r="AZ47" s="16">
        <f t="shared" si="19"/>
        <v>0</v>
      </c>
      <c r="BA47" s="16"/>
      <c r="BB47" s="12"/>
      <c r="BC47" s="12"/>
      <c r="BD47" s="12"/>
      <c r="BE47" s="22">
        <f t="shared" si="20"/>
        <v>0</v>
      </c>
      <c r="BF47" s="16">
        <f t="shared" ca="1" si="21"/>
        <v>0</v>
      </c>
      <c r="BG47" s="25">
        <f t="shared" ca="1" si="22"/>
        <v>0.2</v>
      </c>
      <c r="BH47" s="16">
        <f t="shared" ca="1" si="23"/>
        <v>0</v>
      </c>
      <c r="BI47" s="31"/>
      <c r="BJ47" s="30">
        <f t="shared" ca="1" si="24"/>
        <v>0</v>
      </c>
      <c r="BK47" s="12"/>
    </row>
    <row r="48" spans="1:63">
      <c r="A48" s="9" t="s">
        <v>5</v>
      </c>
      <c r="B48" s="10" t="s">
        <v>1</v>
      </c>
      <c r="C48" s="11" t="s">
        <v>2</v>
      </c>
      <c r="D48" s="11" t="s">
        <v>27</v>
      </c>
      <c r="E48" s="12" t="s">
        <v>66</v>
      </c>
      <c r="F48" s="11" t="s">
        <v>69</v>
      </c>
      <c r="G48" s="13">
        <v>44470</v>
      </c>
      <c r="H48" s="12">
        <v>24</v>
      </c>
      <c r="I48" s="14">
        <f t="shared" si="3"/>
        <v>720</v>
      </c>
      <c r="J48" s="15">
        <f t="shared" si="4"/>
        <v>45200</v>
      </c>
      <c r="K48" s="12" t="s">
        <v>67</v>
      </c>
      <c r="L48" s="12"/>
      <c r="M48" s="12"/>
      <c r="N48" s="15">
        <f t="shared" si="5"/>
        <v>0</v>
      </c>
      <c r="O48" s="16">
        <f t="shared" ca="1" si="6"/>
        <v>18</v>
      </c>
      <c r="P48" s="16">
        <f t="shared" ca="1" si="7"/>
        <v>6</v>
      </c>
      <c r="Q48" s="9" t="s">
        <v>6</v>
      </c>
      <c r="R48" s="17">
        <v>675987977</v>
      </c>
      <c r="S48" s="18">
        <v>43515</v>
      </c>
      <c r="T48" s="19">
        <f t="shared" ca="1" si="8"/>
        <v>44672</v>
      </c>
      <c r="U48" s="19" t="str">
        <f t="shared" ca="1" si="9"/>
        <v/>
      </c>
      <c r="V48" s="11" t="s">
        <v>3</v>
      </c>
      <c r="W48" s="11"/>
      <c r="X48" s="9" t="s">
        <v>7</v>
      </c>
      <c r="Y48" s="9"/>
      <c r="Z48" s="20" t="str">
        <f t="shared" si="10"/>
        <v>NO</v>
      </c>
      <c r="AA48" s="20" t="str">
        <f t="shared" si="11"/>
        <v>NO</v>
      </c>
      <c r="AB48" s="12"/>
      <c r="AC48" s="12"/>
      <c r="AD48" s="9"/>
      <c r="AE48" s="12"/>
      <c r="AF48" s="12"/>
      <c r="AG48" s="12"/>
      <c r="AH48" s="22">
        <f t="shared" si="12"/>
        <v>0</v>
      </c>
      <c r="AI48" s="22">
        <f t="shared" ca="1" si="26"/>
        <v>0</v>
      </c>
      <c r="AJ48" s="12"/>
      <c r="AK48" s="23">
        <f t="shared" si="13"/>
        <v>44470</v>
      </c>
      <c r="AL48" s="12"/>
      <c r="AM48" s="14">
        <f t="shared" si="14"/>
        <v>0</v>
      </c>
      <c r="AN48" s="24">
        <f t="shared" ca="1" si="27"/>
        <v>518</v>
      </c>
      <c r="AO48" s="24">
        <f t="shared" ca="1" si="28"/>
        <v>17.266666666666666</v>
      </c>
      <c r="AP48" s="25">
        <f t="shared" ca="1" si="25"/>
        <v>110</v>
      </c>
      <c r="AQ48" s="12"/>
      <c r="AR48" s="25">
        <f t="shared" ca="1" si="15"/>
        <v>60</v>
      </c>
      <c r="AS48" s="12"/>
      <c r="AT48" s="25">
        <f t="shared" ca="1" si="16"/>
        <v>170</v>
      </c>
      <c r="AU48" s="27"/>
      <c r="AV48" s="12"/>
      <c r="AW48" s="28" t="str">
        <f t="shared" si="17"/>
        <v>0</v>
      </c>
      <c r="AX48" s="12"/>
      <c r="AY48" s="28" t="str">
        <f t="shared" si="18"/>
        <v>0</v>
      </c>
      <c r="AZ48" s="16">
        <f t="shared" si="19"/>
        <v>0</v>
      </c>
      <c r="BA48" s="16"/>
      <c r="BB48" s="12"/>
      <c r="BC48" s="12"/>
      <c r="BD48" s="12"/>
      <c r="BE48" s="22">
        <f t="shared" si="20"/>
        <v>0</v>
      </c>
      <c r="BF48" s="16">
        <f t="shared" ca="1" si="21"/>
        <v>0</v>
      </c>
      <c r="BG48" s="25">
        <f t="shared" ca="1" si="22"/>
        <v>0.2</v>
      </c>
      <c r="BH48" s="16">
        <f t="shared" ca="1" si="23"/>
        <v>0</v>
      </c>
      <c r="BI48" s="31"/>
      <c r="BJ48" s="30">
        <f t="shared" ca="1" si="24"/>
        <v>0</v>
      </c>
      <c r="BK48" s="12"/>
    </row>
    <row r="49" spans="1:63">
      <c r="A49" s="9" t="s">
        <v>5</v>
      </c>
      <c r="B49" s="10" t="s">
        <v>1</v>
      </c>
      <c r="C49" s="11" t="s">
        <v>2</v>
      </c>
      <c r="D49" s="11" t="s">
        <v>27</v>
      </c>
      <c r="E49" s="12" t="s">
        <v>66</v>
      </c>
      <c r="F49" s="11" t="s">
        <v>69</v>
      </c>
      <c r="G49" s="13">
        <v>44470</v>
      </c>
      <c r="H49" s="12">
        <v>24</v>
      </c>
      <c r="I49" s="14">
        <f t="shared" si="3"/>
        <v>720</v>
      </c>
      <c r="J49" s="15">
        <f t="shared" si="4"/>
        <v>45200</v>
      </c>
      <c r="K49" s="12" t="s">
        <v>67</v>
      </c>
      <c r="L49" s="12"/>
      <c r="M49" s="12"/>
      <c r="N49" s="15">
        <f t="shared" si="5"/>
        <v>0</v>
      </c>
      <c r="O49" s="16">
        <f t="shared" ca="1" si="6"/>
        <v>18</v>
      </c>
      <c r="P49" s="16">
        <f t="shared" ca="1" si="7"/>
        <v>6</v>
      </c>
      <c r="Q49" s="9" t="s">
        <v>6</v>
      </c>
      <c r="R49" s="17">
        <v>685054485</v>
      </c>
      <c r="S49" s="18">
        <v>43515</v>
      </c>
      <c r="T49" s="19">
        <f t="shared" ca="1" si="8"/>
        <v>44672</v>
      </c>
      <c r="U49" s="19" t="str">
        <f t="shared" ca="1" si="9"/>
        <v/>
      </c>
      <c r="V49" s="11" t="s">
        <v>3</v>
      </c>
      <c r="W49" s="11"/>
      <c r="X49" s="9" t="s">
        <v>7</v>
      </c>
      <c r="Y49" s="9"/>
      <c r="Z49" s="20" t="str">
        <f t="shared" si="10"/>
        <v>NO</v>
      </c>
      <c r="AA49" s="20" t="str">
        <f t="shared" si="11"/>
        <v>NO</v>
      </c>
      <c r="AB49" s="12"/>
      <c r="AC49" s="12"/>
      <c r="AD49" s="9"/>
      <c r="AE49" s="12"/>
      <c r="AF49" s="12"/>
      <c r="AG49" s="12"/>
      <c r="AH49" s="22">
        <f t="shared" si="12"/>
        <v>0</v>
      </c>
      <c r="AI49" s="22">
        <f t="shared" ca="1" si="26"/>
        <v>0</v>
      </c>
      <c r="AJ49" s="12"/>
      <c r="AK49" s="23">
        <f t="shared" si="13"/>
        <v>44470</v>
      </c>
      <c r="AL49" s="12"/>
      <c r="AM49" s="14">
        <f t="shared" si="14"/>
        <v>0</v>
      </c>
      <c r="AN49" s="24">
        <f t="shared" ca="1" si="27"/>
        <v>518</v>
      </c>
      <c r="AO49" s="24">
        <f t="shared" ca="1" si="28"/>
        <v>17.266666666666666</v>
      </c>
      <c r="AP49" s="25">
        <f t="shared" ca="1" si="25"/>
        <v>110</v>
      </c>
      <c r="AQ49" s="12"/>
      <c r="AR49" s="25">
        <f t="shared" ca="1" si="15"/>
        <v>60</v>
      </c>
      <c r="AS49" s="12"/>
      <c r="AT49" s="25">
        <f t="shared" ca="1" si="16"/>
        <v>170</v>
      </c>
      <c r="AU49" s="27"/>
      <c r="AV49" s="12"/>
      <c r="AW49" s="28" t="str">
        <f t="shared" si="17"/>
        <v>0</v>
      </c>
      <c r="AX49" s="12"/>
      <c r="AY49" s="28" t="str">
        <f t="shared" si="18"/>
        <v>0</v>
      </c>
      <c r="AZ49" s="16">
        <f t="shared" si="19"/>
        <v>0</v>
      </c>
      <c r="BA49" s="16"/>
      <c r="BB49" s="12"/>
      <c r="BC49" s="12"/>
      <c r="BD49" s="12"/>
      <c r="BE49" s="22">
        <f t="shared" si="20"/>
        <v>0</v>
      </c>
      <c r="BF49" s="16">
        <f t="shared" ca="1" si="21"/>
        <v>0</v>
      </c>
      <c r="BG49" s="25">
        <f t="shared" ca="1" si="22"/>
        <v>0.2</v>
      </c>
      <c r="BH49" s="16">
        <f t="shared" ca="1" si="23"/>
        <v>0</v>
      </c>
      <c r="BI49" s="31"/>
      <c r="BJ49" s="30">
        <f t="shared" ca="1" si="24"/>
        <v>0</v>
      </c>
      <c r="BK49" s="12"/>
    </row>
    <row r="50" spans="1:63">
      <c r="A50" s="9" t="s">
        <v>5</v>
      </c>
      <c r="B50" s="10" t="s">
        <v>1</v>
      </c>
      <c r="C50" s="11" t="s">
        <v>2</v>
      </c>
      <c r="D50" s="11" t="s">
        <v>27</v>
      </c>
      <c r="E50" s="12" t="s">
        <v>66</v>
      </c>
      <c r="F50" s="11" t="s">
        <v>69</v>
      </c>
      <c r="G50" s="13">
        <v>44470</v>
      </c>
      <c r="H50" s="12">
        <v>24</v>
      </c>
      <c r="I50" s="14">
        <f t="shared" si="3"/>
        <v>720</v>
      </c>
      <c r="J50" s="15">
        <f t="shared" si="4"/>
        <v>45200</v>
      </c>
      <c r="K50" s="12" t="s">
        <v>67</v>
      </c>
      <c r="L50" s="12"/>
      <c r="M50" s="12"/>
      <c r="N50" s="15">
        <f t="shared" si="5"/>
        <v>0</v>
      </c>
      <c r="O50" s="16">
        <f t="shared" ca="1" si="6"/>
        <v>18</v>
      </c>
      <c r="P50" s="16">
        <f t="shared" ca="1" si="7"/>
        <v>6</v>
      </c>
      <c r="Q50" s="9" t="s">
        <v>6</v>
      </c>
      <c r="R50" s="17">
        <v>685524656</v>
      </c>
      <c r="S50" s="18">
        <v>43515</v>
      </c>
      <c r="T50" s="19">
        <f t="shared" ca="1" si="8"/>
        <v>44672</v>
      </c>
      <c r="U50" s="19" t="str">
        <f t="shared" ca="1" si="9"/>
        <v/>
      </c>
      <c r="V50" s="11" t="s">
        <v>3</v>
      </c>
      <c r="W50" s="11"/>
      <c r="X50" s="9" t="s">
        <v>7</v>
      </c>
      <c r="Y50" s="9"/>
      <c r="Z50" s="20" t="str">
        <f t="shared" si="10"/>
        <v>NO</v>
      </c>
      <c r="AA50" s="20" t="str">
        <f t="shared" si="11"/>
        <v>NO</v>
      </c>
      <c r="AB50" s="12"/>
      <c r="AC50" s="12"/>
      <c r="AD50" s="9"/>
      <c r="AE50" s="12"/>
      <c r="AF50" s="12"/>
      <c r="AG50" s="12"/>
      <c r="AH50" s="22">
        <f t="shared" si="12"/>
        <v>0</v>
      </c>
      <c r="AI50" s="22">
        <f t="shared" ca="1" si="26"/>
        <v>0</v>
      </c>
      <c r="AJ50" s="12"/>
      <c r="AK50" s="23">
        <f t="shared" si="13"/>
        <v>44470</v>
      </c>
      <c r="AL50" s="12"/>
      <c r="AM50" s="14">
        <f t="shared" si="14"/>
        <v>0</v>
      </c>
      <c r="AN50" s="24">
        <f t="shared" ca="1" si="27"/>
        <v>518</v>
      </c>
      <c r="AO50" s="24">
        <f t="shared" ca="1" si="28"/>
        <v>17.266666666666666</v>
      </c>
      <c r="AP50" s="25">
        <f t="shared" ca="1" si="25"/>
        <v>110</v>
      </c>
      <c r="AQ50" s="12"/>
      <c r="AR50" s="25">
        <f t="shared" ca="1" si="15"/>
        <v>60</v>
      </c>
      <c r="AS50" s="12"/>
      <c r="AT50" s="25">
        <f t="shared" ca="1" si="16"/>
        <v>170</v>
      </c>
      <c r="AU50" s="27"/>
      <c r="AV50" s="12"/>
      <c r="AW50" s="28" t="str">
        <f t="shared" si="17"/>
        <v>0</v>
      </c>
      <c r="AX50" s="12"/>
      <c r="AY50" s="28" t="str">
        <f t="shared" si="18"/>
        <v>0</v>
      </c>
      <c r="AZ50" s="16">
        <f t="shared" si="19"/>
        <v>0</v>
      </c>
      <c r="BA50" s="16"/>
      <c r="BB50" s="12"/>
      <c r="BC50" s="12"/>
      <c r="BD50" s="12"/>
      <c r="BE50" s="22">
        <f t="shared" si="20"/>
        <v>0</v>
      </c>
      <c r="BF50" s="16">
        <f t="shared" ca="1" si="21"/>
        <v>0</v>
      </c>
      <c r="BG50" s="25">
        <f t="shared" ca="1" si="22"/>
        <v>0.2</v>
      </c>
      <c r="BH50" s="16">
        <f t="shared" ca="1" si="23"/>
        <v>0</v>
      </c>
      <c r="BI50" s="31"/>
      <c r="BJ50" s="30">
        <f t="shared" ca="1" si="24"/>
        <v>0</v>
      </c>
      <c r="BK50" s="12"/>
    </row>
    <row r="51" spans="1:63">
      <c r="A51" s="9" t="s">
        <v>5</v>
      </c>
      <c r="B51" s="10" t="s">
        <v>1</v>
      </c>
      <c r="C51" s="11" t="s">
        <v>2</v>
      </c>
      <c r="D51" s="11" t="s">
        <v>27</v>
      </c>
      <c r="E51" s="12" t="s">
        <v>66</v>
      </c>
      <c r="F51" s="11" t="s">
        <v>69</v>
      </c>
      <c r="G51" s="13">
        <v>44470</v>
      </c>
      <c r="H51" s="12">
        <v>24</v>
      </c>
      <c r="I51" s="14">
        <f t="shared" si="3"/>
        <v>720</v>
      </c>
      <c r="J51" s="15">
        <f t="shared" si="4"/>
        <v>45200</v>
      </c>
      <c r="K51" s="12" t="s">
        <v>67</v>
      </c>
      <c r="L51" s="12"/>
      <c r="M51" s="12"/>
      <c r="N51" s="15">
        <f t="shared" si="5"/>
        <v>0</v>
      </c>
      <c r="O51" s="16">
        <f t="shared" ca="1" si="6"/>
        <v>18</v>
      </c>
      <c r="P51" s="16">
        <f t="shared" ca="1" si="7"/>
        <v>6</v>
      </c>
      <c r="Q51" s="9" t="s">
        <v>6</v>
      </c>
      <c r="R51" s="17">
        <v>685931139</v>
      </c>
      <c r="S51" s="18">
        <v>43515</v>
      </c>
      <c r="T51" s="19">
        <f t="shared" ca="1" si="8"/>
        <v>44672</v>
      </c>
      <c r="U51" s="19" t="str">
        <f t="shared" ca="1" si="9"/>
        <v/>
      </c>
      <c r="V51" s="11" t="s">
        <v>3</v>
      </c>
      <c r="W51" s="11"/>
      <c r="X51" s="9" t="s">
        <v>7</v>
      </c>
      <c r="Y51" s="9"/>
      <c r="Z51" s="20" t="str">
        <f t="shared" si="10"/>
        <v>NO</v>
      </c>
      <c r="AA51" s="20" t="str">
        <f t="shared" si="11"/>
        <v>NO</v>
      </c>
      <c r="AB51" s="12"/>
      <c r="AC51" s="12"/>
      <c r="AD51" s="9"/>
      <c r="AE51" s="12"/>
      <c r="AF51" s="12"/>
      <c r="AG51" s="12"/>
      <c r="AH51" s="22">
        <f t="shared" si="12"/>
        <v>0</v>
      </c>
      <c r="AI51" s="22">
        <f t="shared" ca="1" si="26"/>
        <v>0</v>
      </c>
      <c r="AJ51" s="12"/>
      <c r="AK51" s="23">
        <f t="shared" si="13"/>
        <v>44470</v>
      </c>
      <c r="AL51" s="12"/>
      <c r="AM51" s="14">
        <f t="shared" si="14"/>
        <v>0</v>
      </c>
      <c r="AN51" s="24">
        <f t="shared" ca="1" si="27"/>
        <v>518</v>
      </c>
      <c r="AO51" s="24">
        <f t="shared" ca="1" si="28"/>
        <v>17.266666666666666</v>
      </c>
      <c r="AP51" s="25">
        <f t="shared" ca="1" si="25"/>
        <v>110</v>
      </c>
      <c r="AQ51" s="12"/>
      <c r="AR51" s="25">
        <f t="shared" ca="1" si="15"/>
        <v>60</v>
      </c>
      <c r="AS51" s="12"/>
      <c r="AT51" s="25">
        <f t="shared" ca="1" si="16"/>
        <v>170</v>
      </c>
      <c r="AU51" s="27"/>
      <c r="AV51" s="12"/>
      <c r="AW51" s="28" t="str">
        <f t="shared" si="17"/>
        <v>0</v>
      </c>
      <c r="AX51" s="12"/>
      <c r="AY51" s="28" t="str">
        <f t="shared" si="18"/>
        <v>0</v>
      </c>
      <c r="AZ51" s="16">
        <f t="shared" si="19"/>
        <v>0</v>
      </c>
      <c r="BA51" s="16"/>
      <c r="BB51" s="12"/>
      <c r="BC51" s="12"/>
      <c r="BD51" s="12"/>
      <c r="BE51" s="22">
        <f t="shared" si="20"/>
        <v>0</v>
      </c>
      <c r="BF51" s="16">
        <f t="shared" ca="1" si="21"/>
        <v>0</v>
      </c>
      <c r="BG51" s="25">
        <f t="shared" ca="1" si="22"/>
        <v>0.2</v>
      </c>
      <c r="BH51" s="16">
        <f t="shared" ca="1" si="23"/>
        <v>0</v>
      </c>
      <c r="BI51" s="31"/>
      <c r="BJ51" s="30">
        <f t="shared" ca="1" si="24"/>
        <v>0</v>
      </c>
      <c r="BK51" s="12"/>
    </row>
    <row r="52" spans="1:63">
      <c r="A52" s="9" t="s">
        <v>5</v>
      </c>
      <c r="B52" s="10" t="s">
        <v>1</v>
      </c>
      <c r="C52" s="11" t="s">
        <v>2</v>
      </c>
      <c r="D52" s="11" t="s">
        <v>27</v>
      </c>
      <c r="E52" s="12" t="s">
        <v>66</v>
      </c>
      <c r="F52" s="11" t="s">
        <v>69</v>
      </c>
      <c r="G52" s="13">
        <v>44470</v>
      </c>
      <c r="H52" s="12">
        <v>24</v>
      </c>
      <c r="I52" s="14">
        <f t="shared" si="3"/>
        <v>720</v>
      </c>
      <c r="J52" s="15">
        <f t="shared" si="4"/>
        <v>45200</v>
      </c>
      <c r="K52" s="12" t="s">
        <v>67</v>
      </c>
      <c r="L52" s="12"/>
      <c r="M52" s="12"/>
      <c r="N52" s="15">
        <f t="shared" si="5"/>
        <v>0</v>
      </c>
      <c r="O52" s="16">
        <f t="shared" ca="1" si="6"/>
        <v>18</v>
      </c>
      <c r="P52" s="16">
        <f t="shared" ca="1" si="7"/>
        <v>6</v>
      </c>
      <c r="Q52" s="9" t="s">
        <v>6</v>
      </c>
      <c r="R52" s="17">
        <v>686410033</v>
      </c>
      <c r="S52" s="18">
        <v>44531</v>
      </c>
      <c r="T52" s="19">
        <f t="shared" ca="1" si="8"/>
        <v>44672</v>
      </c>
      <c r="U52" s="19" t="str">
        <f t="shared" ca="1" si="9"/>
        <v/>
      </c>
      <c r="V52" s="11" t="s">
        <v>3</v>
      </c>
      <c r="W52" s="11"/>
      <c r="X52" s="9" t="s">
        <v>10</v>
      </c>
      <c r="Y52" s="9"/>
      <c r="Z52" s="20" t="str">
        <f t="shared" si="10"/>
        <v>NO</v>
      </c>
      <c r="AA52" s="20" t="str">
        <f t="shared" si="11"/>
        <v>NO</v>
      </c>
      <c r="AB52" s="12"/>
      <c r="AC52" s="12"/>
      <c r="AD52" s="9" t="s">
        <v>13</v>
      </c>
      <c r="AE52" s="12"/>
      <c r="AF52" s="12"/>
      <c r="AG52" s="12"/>
      <c r="AH52" s="22">
        <f t="shared" si="12"/>
        <v>0</v>
      </c>
      <c r="AI52" s="22">
        <f t="shared" ca="1" si="26"/>
        <v>0</v>
      </c>
      <c r="AJ52" s="12"/>
      <c r="AK52" s="23">
        <f t="shared" si="13"/>
        <v>44531</v>
      </c>
      <c r="AL52" s="12"/>
      <c r="AM52" s="14">
        <f t="shared" si="14"/>
        <v>0</v>
      </c>
      <c r="AN52" s="24">
        <f t="shared" ca="1" si="27"/>
        <v>579</v>
      </c>
      <c r="AO52" s="24">
        <f t="shared" ca="1" si="28"/>
        <v>19.3</v>
      </c>
      <c r="AP52" s="25">
        <f t="shared" ca="1" si="25"/>
        <v>200</v>
      </c>
      <c r="AQ52" s="12"/>
      <c r="AR52" s="25">
        <f t="shared" ca="1" si="15"/>
        <v>200</v>
      </c>
      <c r="AS52" s="12"/>
      <c r="AT52" s="25">
        <f t="shared" ca="1" si="16"/>
        <v>400</v>
      </c>
      <c r="AU52" s="27"/>
      <c r="AV52" s="12"/>
      <c r="AW52" s="28" t="str">
        <f t="shared" si="17"/>
        <v>0</v>
      </c>
      <c r="AX52" s="12"/>
      <c r="AY52" s="28" t="str">
        <f t="shared" si="18"/>
        <v>0</v>
      </c>
      <c r="AZ52" s="16">
        <f t="shared" si="19"/>
        <v>0</v>
      </c>
      <c r="BA52" s="16"/>
      <c r="BB52" s="12"/>
      <c r="BC52" s="12"/>
      <c r="BD52" s="12"/>
      <c r="BE52" s="22">
        <f t="shared" si="20"/>
        <v>0</v>
      </c>
      <c r="BF52" s="16">
        <f t="shared" ca="1" si="21"/>
        <v>0</v>
      </c>
      <c r="BG52" s="25">
        <f t="shared" ca="1" si="22"/>
        <v>0.2</v>
      </c>
      <c r="BH52" s="16">
        <f t="shared" ca="1" si="23"/>
        <v>0</v>
      </c>
      <c r="BI52" s="31"/>
      <c r="BJ52" s="30">
        <f t="shared" ca="1" si="24"/>
        <v>0</v>
      </c>
      <c r="BK52" s="12"/>
    </row>
    <row r="53" spans="1:63">
      <c r="A53" s="9" t="s">
        <v>5</v>
      </c>
      <c r="B53" s="10" t="s">
        <v>1</v>
      </c>
      <c r="C53" s="11" t="s">
        <v>2</v>
      </c>
      <c r="D53" s="11" t="s">
        <v>27</v>
      </c>
      <c r="E53" s="12" t="s">
        <v>66</v>
      </c>
      <c r="F53" s="11" t="s">
        <v>69</v>
      </c>
      <c r="G53" s="13">
        <v>44470</v>
      </c>
      <c r="H53" s="12">
        <v>24</v>
      </c>
      <c r="I53" s="14">
        <f t="shared" si="3"/>
        <v>720</v>
      </c>
      <c r="J53" s="15">
        <f t="shared" si="4"/>
        <v>45200</v>
      </c>
      <c r="K53" s="12" t="s">
        <v>67</v>
      </c>
      <c r="L53" s="12"/>
      <c r="M53" s="12"/>
      <c r="N53" s="15">
        <f t="shared" si="5"/>
        <v>0</v>
      </c>
      <c r="O53" s="16">
        <f t="shared" ca="1" si="6"/>
        <v>18</v>
      </c>
      <c r="P53" s="16">
        <f t="shared" ca="1" si="7"/>
        <v>6</v>
      </c>
      <c r="Q53" s="9" t="s">
        <v>6</v>
      </c>
      <c r="R53" s="17">
        <v>691308052</v>
      </c>
      <c r="S53" s="18">
        <v>43515</v>
      </c>
      <c r="T53" s="19">
        <f t="shared" ca="1" si="8"/>
        <v>44672</v>
      </c>
      <c r="U53" s="19" t="str">
        <f t="shared" ca="1" si="9"/>
        <v/>
      </c>
      <c r="V53" s="11" t="s">
        <v>3</v>
      </c>
      <c r="W53" s="11"/>
      <c r="X53" s="9" t="s">
        <v>7</v>
      </c>
      <c r="Y53" s="9"/>
      <c r="Z53" s="20" t="str">
        <f t="shared" si="10"/>
        <v>NO</v>
      </c>
      <c r="AA53" s="20" t="str">
        <f t="shared" si="11"/>
        <v>NO</v>
      </c>
      <c r="AB53" s="12"/>
      <c r="AC53" s="12"/>
      <c r="AD53" s="9"/>
      <c r="AE53" s="12"/>
      <c r="AF53" s="12"/>
      <c r="AG53" s="12"/>
      <c r="AH53" s="22">
        <f t="shared" si="12"/>
        <v>0</v>
      </c>
      <c r="AI53" s="22">
        <f t="shared" ca="1" si="26"/>
        <v>0</v>
      </c>
      <c r="AJ53" s="12"/>
      <c r="AK53" s="23">
        <f t="shared" si="13"/>
        <v>44470</v>
      </c>
      <c r="AL53" s="12"/>
      <c r="AM53" s="14">
        <f t="shared" si="14"/>
        <v>0</v>
      </c>
      <c r="AN53" s="24">
        <f t="shared" ca="1" si="27"/>
        <v>518</v>
      </c>
      <c r="AO53" s="24">
        <f t="shared" ca="1" si="28"/>
        <v>17.266666666666666</v>
      </c>
      <c r="AP53" s="25">
        <f t="shared" ca="1" si="25"/>
        <v>110</v>
      </c>
      <c r="AQ53" s="12"/>
      <c r="AR53" s="25">
        <f t="shared" ca="1" si="15"/>
        <v>60</v>
      </c>
      <c r="AS53" s="12"/>
      <c r="AT53" s="25">
        <f t="shared" ca="1" si="16"/>
        <v>170</v>
      </c>
      <c r="AU53" s="27"/>
      <c r="AV53" s="12"/>
      <c r="AW53" s="28" t="str">
        <f t="shared" si="17"/>
        <v>0</v>
      </c>
      <c r="AX53" s="12"/>
      <c r="AY53" s="28" t="str">
        <f t="shared" si="18"/>
        <v>0</v>
      </c>
      <c r="AZ53" s="16">
        <f t="shared" si="19"/>
        <v>0</v>
      </c>
      <c r="BA53" s="16"/>
      <c r="BB53" s="12"/>
      <c r="BC53" s="12"/>
      <c r="BD53" s="12"/>
      <c r="BE53" s="22">
        <f t="shared" si="20"/>
        <v>0</v>
      </c>
      <c r="BF53" s="16">
        <f t="shared" ca="1" si="21"/>
        <v>0</v>
      </c>
      <c r="BG53" s="25">
        <f t="shared" ca="1" si="22"/>
        <v>0.2</v>
      </c>
      <c r="BH53" s="16">
        <f t="shared" ca="1" si="23"/>
        <v>0</v>
      </c>
      <c r="BI53" s="31"/>
      <c r="BJ53" s="30">
        <f t="shared" ca="1" si="24"/>
        <v>0</v>
      </c>
      <c r="BK53" s="12"/>
    </row>
    <row r="54" spans="1:63">
      <c r="A54" s="9" t="s">
        <v>5</v>
      </c>
      <c r="B54" s="10" t="s">
        <v>1</v>
      </c>
      <c r="C54" s="11" t="s">
        <v>2</v>
      </c>
      <c r="D54" s="11" t="s">
        <v>27</v>
      </c>
      <c r="E54" s="12" t="s">
        <v>66</v>
      </c>
      <c r="F54" s="11" t="s">
        <v>69</v>
      </c>
      <c r="G54" s="13">
        <v>44470</v>
      </c>
      <c r="H54" s="12">
        <v>24</v>
      </c>
      <c r="I54" s="14">
        <f t="shared" si="3"/>
        <v>720</v>
      </c>
      <c r="J54" s="15">
        <f t="shared" si="4"/>
        <v>45200</v>
      </c>
      <c r="K54" s="12" t="s">
        <v>67</v>
      </c>
      <c r="L54" s="12"/>
      <c r="M54" s="12"/>
      <c r="N54" s="15">
        <f t="shared" si="5"/>
        <v>0</v>
      </c>
      <c r="O54" s="16">
        <f t="shared" ca="1" si="6"/>
        <v>18</v>
      </c>
      <c r="P54" s="16">
        <f t="shared" ca="1" si="7"/>
        <v>6</v>
      </c>
      <c r="Q54" s="9" t="s">
        <v>6</v>
      </c>
      <c r="R54" s="17">
        <v>691308075</v>
      </c>
      <c r="S54" s="18">
        <v>43509</v>
      </c>
      <c r="T54" s="19">
        <f t="shared" ca="1" si="8"/>
        <v>44672</v>
      </c>
      <c r="U54" s="19" t="str">
        <f t="shared" ca="1" si="9"/>
        <v/>
      </c>
      <c r="V54" s="11" t="s">
        <v>3</v>
      </c>
      <c r="W54" s="11"/>
      <c r="X54" s="9" t="s">
        <v>11</v>
      </c>
      <c r="Y54" s="9"/>
      <c r="Z54" s="20" t="str">
        <f t="shared" si="10"/>
        <v>NO</v>
      </c>
      <c r="AA54" s="20" t="str">
        <f t="shared" si="11"/>
        <v>NO</v>
      </c>
      <c r="AB54" s="12"/>
      <c r="AC54" s="12"/>
      <c r="AD54" s="9"/>
      <c r="AE54" s="12"/>
      <c r="AF54" s="12"/>
      <c r="AG54" s="12"/>
      <c r="AH54" s="22">
        <f t="shared" si="12"/>
        <v>0</v>
      </c>
      <c r="AI54" s="22">
        <f t="shared" ca="1" si="26"/>
        <v>0</v>
      </c>
      <c r="AJ54" s="12"/>
      <c r="AK54" s="23">
        <f t="shared" si="13"/>
        <v>44470</v>
      </c>
      <c r="AL54" s="12"/>
      <c r="AM54" s="14">
        <f t="shared" si="14"/>
        <v>0</v>
      </c>
      <c r="AN54" s="24">
        <f t="shared" ca="1" si="27"/>
        <v>518</v>
      </c>
      <c r="AO54" s="24">
        <f t="shared" ca="1" si="28"/>
        <v>17.266666666666666</v>
      </c>
      <c r="AP54" s="25">
        <f t="shared" ca="1" si="25"/>
        <v>110</v>
      </c>
      <c r="AQ54" s="12"/>
      <c r="AR54" s="25">
        <f t="shared" ca="1" si="15"/>
        <v>60</v>
      </c>
      <c r="AS54" s="12"/>
      <c r="AT54" s="25">
        <f t="shared" ca="1" si="16"/>
        <v>170</v>
      </c>
      <c r="AU54" s="27"/>
      <c r="AV54" s="12"/>
      <c r="AW54" s="28" t="str">
        <f t="shared" si="17"/>
        <v>0</v>
      </c>
      <c r="AX54" s="12"/>
      <c r="AY54" s="28" t="str">
        <f t="shared" si="18"/>
        <v>0</v>
      </c>
      <c r="AZ54" s="16">
        <f t="shared" si="19"/>
        <v>0</v>
      </c>
      <c r="BA54" s="16"/>
      <c r="BB54" s="12"/>
      <c r="BC54" s="12"/>
      <c r="BD54" s="12"/>
      <c r="BE54" s="22">
        <f t="shared" si="20"/>
        <v>0</v>
      </c>
      <c r="BF54" s="16">
        <f t="shared" ca="1" si="21"/>
        <v>0</v>
      </c>
      <c r="BG54" s="25">
        <f t="shared" ca="1" si="22"/>
        <v>0.2</v>
      </c>
      <c r="BH54" s="16">
        <f t="shared" ca="1" si="23"/>
        <v>0</v>
      </c>
      <c r="BI54" s="31"/>
      <c r="BJ54" s="30">
        <f t="shared" ca="1" si="24"/>
        <v>0</v>
      </c>
      <c r="BK54" s="12"/>
    </row>
    <row r="55" spans="1:63">
      <c r="A55" s="9" t="s">
        <v>5</v>
      </c>
      <c r="B55" s="10" t="s">
        <v>1</v>
      </c>
      <c r="C55" s="11" t="s">
        <v>2</v>
      </c>
      <c r="D55" s="11" t="s">
        <v>27</v>
      </c>
      <c r="E55" s="12" t="s">
        <v>66</v>
      </c>
      <c r="F55" s="11" t="s">
        <v>69</v>
      </c>
      <c r="G55" s="13">
        <v>44470</v>
      </c>
      <c r="H55" s="12">
        <v>24</v>
      </c>
      <c r="I55" s="14">
        <f t="shared" si="3"/>
        <v>720</v>
      </c>
      <c r="J55" s="15">
        <f t="shared" si="4"/>
        <v>45200</v>
      </c>
      <c r="K55" s="12" t="s">
        <v>67</v>
      </c>
      <c r="L55" s="12"/>
      <c r="M55" s="12"/>
      <c r="N55" s="15">
        <f t="shared" si="5"/>
        <v>0</v>
      </c>
      <c r="O55" s="16">
        <f t="shared" ca="1" si="6"/>
        <v>18</v>
      </c>
      <c r="P55" s="16">
        <f t="shared" ca="1" si="7"/>
        <v>6</v>
      </c>
      <c r="Q55" s="9" t="s">
        <v>6</v>
      </c>
      <c r="R55" s="17">
        <v>691714734</v>
      </c>
      <c r="S55" s="18">
        <v>43515</v>
      </c>
      <c r="T55" s="19">
        <f t="shared" ca="1" si="8"/>
        <v>44672</v>
      </c>
      <c r="U55" s="19" t="str">
        <f t="shared" ca="1" si="9"/>
        <v/>
      </c>
      <c r="V55" s="11" t="s">
        <v>3</v>
      </c>
      <c r="W55" s="11"/>
      <c r="X55" s="9" t="s">
        <v>7</v>
      </c>
      <c r="Y55" s="9"/>
      <c r="Z55" s="20" t="str">
        <f t="shared" si="10"/>
        <v>NO</v>
      </c>
      <c r="AA55" s="20" t="str">
        <f t="shared" si="11"/>
        <v>NO</v>
      </c>
      <c r="AB55" s="12"/>
      <c r="AC55" s="12"/>
      <c r="AD55" s="9"/>
      <c r="AE55" s="12"/>
      <c r="AF55" s="12"/>
      <c r="AG55" s="12"/>
      <c r="AH55" s="22">
        <f t="shared" si="12"/>
        <v>0</v>
      </c>
      <c r="AI55" s="22">
        <f t="shared" ca="1" si="26"/>
        <v>0</v>
      </c>
      <c r="AJ55" s="12"/>
      <c r="AK55" s="23">
        <f t="shared" si="13"/>
        <v>44470</v>
      </c>
      <c r="AL55" s="12"/>
      <c r="AM55" s="14">
        <f t="shared" si="14"/>
        <v>0</v>
      </c>
      <c r="AN55" s="24">
        <f t="shared" ca="1" si="27"/>
        <v>518</v>
      </c>
      <c r="AO55" s="24">
        <f t="shared" ca="1" si="28"/>
        <v>17.266666666666666</v>
      </c>
      <c r="AP55" s="25">
        <f t="shared" ca="1" si="25"/>
        <v>110</v>
      </c>
      <c r="AQ55" s="12"/>
      <c r="AR55" s="25">
        <f t="shared" ca="1" si="15"/>
        <v>60</v>
      </c>
      <c r="AS55" s="12"/>
      <c r="AT55" s="25">
        <f t="shared" ca="1" si="16"/>
        <v>170</v>
      </c>
      <c r="AU55" s="27"/>
      <c r="AV55" s="12"/>
      <c r="AW55" s="28" t="str">
        <f t="shared" si="17"/>
        <v>0</v>
      </c>
      <c r="AX55" s="12"/>
      <c r="AY55" s="28" t="str">
        <f t="shared" si="18"/>
        <v>0</v>
      </c>
      <c r="AZ55" s="16">
        <f t="shared" si="19"/>
        <v>0</v>
      </c>
      <c r="BA55" s="16"/>
      <c r="BB55" s="12"/>
      <c r="BC55" s="12"/>
      <c r="BD55" s="12"/>
      <c r="BE55" s="22">
        <f t="shared" si="20"/>
        <v>0</v>
      </c>
      <c r="BF55" s="16">
        <f t="shared" ca="1" si="21"/>
        <v>0</v>
      </c>
      <c r="BG55" s="25">
        <f t="shared" ca="1" si="22"/>
        <v>0.2</v>
      </c>
      <c r="BH55" s="16">
        <f t="shared" ca="1" si="23"/>
        <v>0</v>
      </c>
      <c r="BI55" s="31"/>
      <c r="BJ55" s="30">
        <f t="shared" ca="1" si="24"/>
        <v>0</v>
      </c>
      <c r="BK55" s="12"/>
    </row>
    <row r="56" spans="1:63">
      <c r="A56" s="9" t="s">
        <v>5</v>
      </c>
      <c r="B56" s="10" t="s">
        <v>1</v>
      </c>
      <c r="C56" s="11" t="s">
        <v>2</v>
      </c>
      <c r="D56" s="11" t="s">
        <v>27</v>
      </c>
      <c r="E56" s="12" t="s">
        <v>66</v>
      </c>
      <c r="F56" s="11" t="s">
        <v>69</v>
      </c>
      <c r="G56" s="13">
        <v>44470</v>
      </c>
      <c r="H56" s="12">
        <v>24</v>
      </c>
      <c r="I56" s="14">
        <f t="shared" si="3"/>
        <v>720</v>
      </c>
      <c r="J56" s="15">
        <f t="shared" si="4"/>
        <v>45200</v>
      </c>
      <c r="K56" s="12" t="s">
        <v>67</v>
      </c>
      <c r="L56" s="12"/>
      <c r="M56" s="12"/>
      <c r="N56" s="15">
        <f t="shared" si="5"/>
        <v>0</v>
      </c>
      <c r="O56" s="16">
        <f t="shared" ca="1" si="6"/>
        <v>18</v>
      </c>
      <c r="P56" s="16">
        <f t="shared" ca="1" si="7"/>
        <v>6</v>
      </c>
      <c r="Q56" s="9" t="s">
        <v>6</v>
      </c>
      <c r="R56" s="17">
        <v>692504721</v>
      </c>
      <c r="S56" s="18">
        <v>43515</v>
      </c>
      <c r="T56" s="19">
        <f t="shared" ca="1" si="8"/>
        <v>44672</v>
      </c>
      <c r="U56" s="19" t="str">
        <f t="shared" ca="1" si="9"/>
        <v/>
      </c>
      <c r="V56" s="11" t="s">
        <v>3</v>
      </c>
      <c r="W56" s="11"/>
      <c r="X56" s="9" t="s">
        <v>7</v>
      </c>
      <c r="Y56" s="9"/>
      <c r="Z56" s="20" t="str">
        <f t="shared" si="10"/>
        <v>NO</v>
      </c>
      <c r="AA56" s="20" t="str">
        <f t="shared" si="11"/>
        <v>NO</v>
      </c>
      <c r="AB56" s="12"/>
      <c r="AC56" s="12"/>
      <c r="AD56" s="9"/>
      <c r="AE56" s="12"/>
      <c r="AF56" s="12"/>
      <c r="AG56" s="12"/>
      <c r="AH56" s="22">
        <f t="shared" si="12"/>
        <v>0</v>
      </c>
      <c r="AI56" s="22">
        <f t="shared" ca="1" si="26"/>
        <v>0</v>
      </c>
      <c r="AJ56" s="12"/>
      <c r="AK56" s="23">
        <f t="shared" si="13"/>
        <v>44470</v>
      </c>
      <c r="AL56" s="12"/>
      <c r="AM56" s="14">
        <f t="shared" si="14"/>
        <v>0</v>
      </c>
      <c r="AN56" s="24">
        <f t="shared" ca="1" si="27"/>
        <v>518</v>
      </c>
      <c r="AO56" s="24">
        <f t="shared" ca="1" si="28"/>
        <v>17.266666666666666</v>
      </c>
      <c r="AP56" s="25">
        <f t="shared" ca="1" si="25"/>
        <v>110</v>
      </c>
      <c r="AQ56" s="12"/>
      <c r="AR56" s="25">
        <f t="shared" ca="1" si="15"/>
        <v>60</v>
      </c>
      <c r="AS56" s="12"/>
      <c r="AT56" s="25">
        <f t="shared" ca="1" si="16"/>
        <v>170</v>
      </c>
      <c r="AU56" s="27"/>
      <c r="AV56" s="12"/>
      <c r="AW56" s="28" t="str">
        <f t="shared" si="17"/>
        <v>0</v>
      </c>
      <c r="AX56" s="12"/>
      <c r="AY56" s="28" t="str">
        <f t="shared" si="18"/>
        <v>0</v>
      </c>
      <c r="AZ56" s="16">
        <f t="shared" si="19"/>
        <v>0</v>
      </c>
      <c r="BA56" s="16"/>
      <c r="BB56" s="12"/>
      <c r="BC56" s="12"/>
      <c r="BD56" s="12"/>
      <c r="BE56" s="22">
        <f t="shared" si="20"/>
        <v>0</v>
      </c>
      <c r="BF56" s="16">
        <f t="shared" ca="1" si="21"/>
        <v>0</v>
      </c>
      <c r="BG56" s="25">
        <f t="shared" ca="1" si="22"/>
        <v>0.2</v>
      </c>
      <c r="BH56" s="16">
        <f t="shared" ca="1" si="23"/>
        <v>0</v>
      </c>
      <c r="BI56" s="31"/>
      <c r="BJ56" s="30">
        <f t="shared" ca="1" si="24"/>
        <v>0</v>
      </c>
      <c r="BK56" s="12"/>
    </row>
    <row r="57" spans="1:63">
      <c r="A57" s="9" t="s">
        <v>5</v>
      </c>
      <c r="B57" s="10" t="s">
        <v>1</v>
      </c>
      <c r="C57" s="11" t="s">
        <v>2</v>
      </c>
      <c r="D57" s="11" t="s">
        <v>27</v>
      </c>
      <c r="E57" s="12" t="s">
        <v>66</v>
      </c>
      <c r="F57" s="11" t="s">
        <v>69</v>
      </c>
      <c r="G57" s="13">
        <v>44470</v>
      </c>
      <c r="H57" s="12">
        <v>24</v>
      </c>
      <c r="I57" s="14">
        <f t="shared" si="3"/>
        <v>720</v>
      </c>
      <c r="J57" s="15">
        <f t="shared" si="4"/>
        <v>45200</v>
      </c>
      <c r="K57" s="12" t="s">
        <v>67</v>
      </c>
      <c r="L57" s="12"/>
      <c r="M57" s="12"/>
      <c r="N57" s="15">
        <f t="shared" si="5"/>
        <v>0</v>
      </c>
      <c r="O57" s="16">
        <f t="shared" ca="1" si="6"/>
        <v>18</v>
      </c>
      <c r="P57" s="16">
        <f t="shared" ca="1" si="7"/>
        <v>6</v>
      </c>
      <c r="Q57" s="9" t="s">
        <v>6</v>
      </c>
      <c r="R57" s="17">
        <v>692504730</v>
      </c>
      <c r="S57" s="18">
        <v>43515</v>
      </c>
      <c r="T57" s="19">
        <f t="shared" ca="1" si="8"/>
        <v>44672</v>
      </c>
      <c r="U57" s="19" t="str">
        <f t="shared" ca="1" si="9"/>
        <v/>
      </c>
      <c r="V57" s="11" t="s">
        <v>3</v>
      </c>
      <c r="W57" s="11"/>
      <c r="X57" s="9" t="s">
        <v>7</v>
      </c>
      <c r="Y57" s="9"/>
      <c r="Z57" s="20" t="str">
        <f t="shared" si="10"/>
        <v>NO</v>
      </c>
      <c r="AA57" s="20" t="str">
        <f t="shared" si="11"/>
        <v>NO</v>
      </c>
      <c r="AB57" s="12"/>
      <c r="AC57" s="12"/>
      <c r="AD57" s="9"/>
      <c r="AE57" s="12"/>
      <c r="AF57" s="12"/>
      <c r="AG57" s="12"/>
      <c r="AH57" s="22">
        <f t="shared" si="12"/>
        <v>0</v>
      </c>
      <c r="AI57" s="22">
        <f t="shared" ca="1" si="26"/>
        <v>0</v>
      </c>
      <c r="AJ57" s="12"/>
      <c r="AK57" s="23">
        <f t="shared" si="13"/>
        <v>44470</v>
      </c>
      <c r="AL57" s="12"/>
      <c r="AM57" s="14">
        <f t="shared" si="14"/>
        <v>0</v>
      </c>
      <c r="AN57" s="24">
        <f t="shared" ca="1" si="27"/>
        <v>518</v>
      </c>
      <c r="AO57" s="24">
        <f t="shared" ca="1" si="28"/>
        <v>17.266666666666666</v>
      </c>
      <c r="AP57" s="25">
        <f t="shared" ca="1" si="25"/>
        <v>110</v>
      </c>
      <c r="AQ57" s="12"/>
      <c r="AR57" s="25">
        <f t="shared" ca="1" si="15"/>
        <v>60</v>
      </c>
      <c r="AS57" s="12"/>
      <c r="AT57" s="25">
        <f t="shared" ca="1" si="16"/>
        <v>170</v>
      </c>
      <c r="AU57" s="27"/>
      <c r="AV57" s="12"/>
      <c r="AW57" s="28" t="str">
        <f t="shared" si="17"/>
        <v>0</v>
      </c>
      <c r="AX57" s="12"/>
      <c r="AY57" s="28" t="str">
        <f t="shared" si="18"/>
        <v>0</v>
      </c>
      <c r="AZ57" s="16">
        <f t="shared" si="19"/>
        <v>0</v>
      </c>
      <c r="BA57" s="16"/>
      <c r="BB57" s="12"/>
      <c r="BC57" s="12"/>
      <c r="BD57" s="12"/>
      <c r="BE57" s="22">
        <f t="shared" si="20"/>
        <v>0</v>
      </c>
      <c r="BF57" s="16">
        <f t="shared" ca="1" si="21"/>
        <v>0</v>
      </c>
      <c r="BG57" s="25">
        <f t="shared" ca="1" si="22"/>
        <v>0.2</v>
      </c>
      <c r="BH57" s="16">
        <f t="shared" ca="1" si="23"/>
        <v>0</v>
      </c>
      <c r="BI57" s="31"/>
      <c r="BJ57" s="30">
        <f t="shared" ca="1" si="24"/>
        <v>0</v>
      </c>
      <c r="BK57" s="12"/>
    </row>
    <row r="58" spans="1:63">
      <c r="A58" s="9" t="s">
        <v>5</v>
      </c>
      <c r="B58" s="10" t="s">
        <v>1</v>
      </c>
      <c r="C58" s="11" t="s">
        <v>2</v>
      </c>
      <c r="D58" s="11" t="s">
        <v>27</v>
      </c>
      <c r="E58" s="12" t="s">
        <v>66</v>
      </c>
      <c r="F58" s="11" t="s">
        <v>69</v>
      </c>
      <c r="G58" s="13">
        <v>44470</v>
      </c>
      <c r="H58" s="12">
        <v>24</v>
      </c>
      <c r="I58" s="14">
        <f t="shared" si="3"/>
        <v>720</v>
      </c>
      <c r="J58" s="15">
        <f t="shared" si="4"/>
        <v>45200</v>
      </c>
      <c r="K58" s="12" t="s">
        <v>67</v>
      </c>
      <c r="L58" s="12"/>
      <c r="M58" s="12"/>
      <c r="N58" s="15">
        <f t="shared" si="5"/>
        <v>0</v>
      </c>
      <c r="O58" s="16">
        <f t="shared" ca="1" si="6"/>
        <v>18</v>
      </c>
      <c r="P58" s="16">
        <f t="shared" ca="1" si="7"/>
        <v>6</v>
      </c>
      <c r="Q58" s="9" t="s">
        <v>6</v>
      </c>
      <c r="R58" s="17">
        <v>692504746</v>
      </c>
      <c r="S58" s="18">
        <v>43515</v>
      </c>
      <c r="T58" s="19">
        <f t="shared" ca="1" si="8"/>
        <v>44672</v>
      </c>
      <c r="U58" s="19" t="str">
        <f t="shared" ca="1" si="9"/>
        <v/>
      </c>
      <c r="V58" s="11" t="s">
        <v>3</v>
      </c>
      <c r="W58" s="11"/>
      <c r="X58" s="9" t="s">
        <v>7</v>
      </c>
      <c r="Y58" s="9"/>
      <c r="Z58" s="20" t="str">
        <f t="shared" si="10"/>
        <v>NO</v>
      </c>
      <c r="AA58" s="20" t="str">
        <f t="shared" si="11"/>
        <v>NO</v>
      </c>
      <c r="AB58" s="12"/>
      <c r="AC58" s="12"/>
      <c r="AD58" s="9"/>
      <c r="AE58" s="12"/>
      <c r="AF58" s="12"/>
      <c r="AG58" s="12"/>
      <c r="AH58" s="22">
        <f t="shared" si="12"/>
        <v>0</v>
      </c>
      <c r="AI58" s="22">
        <f t="shared" ca="1" si="26"/>
        <v>0</v>
      </c>
      <c r="AJ58" s="12"/>
      <c r="AK58" s="23">
        <f t="shared" si="13"/>
        <v>44470</v>
      </c>
      <c r="AL58" s="12"/>
      <c r="AM58" s="14">
        <f t="shared" si="14"/>
        <v>0</v>
      </c>
      <c r="AN58" s="24">
        <f t="shared" ca="1" si="27"/>
        <v>518</v>
      </c>
      <c r="AO58" s="24">
        <f t="shared" ca="1" si="28"/>
        <v>17.266666666666666</v>
      </c>
      <c r="AP58" s="25">
        <f t="shared" ca="1" si="25"/>
        <v>110</v>
      </c>
      <c r="AQ58" s="12"/>
      <c r="AR58" s="25">
        <f t="shared" ca="1" si="15"/>
        <v>60</v>
      </c>
      <c r="AS58" s="12"/>
      <c r="AT58" s="25">
        <f t="shared" ca="1" si="16"/>
        <v>170</v>
      </c>
      <c r="AU58" s="27"/>
      <c r="AV58" s="12"/>
      <c r="AW58" s="28" t="str">
        <f t="shared" si="17"/>
        <v>0</v>
      </c>
      <c r="AX58" s="12"/>
      <c r="AY58" s="28" t="str">
        <f t="shared" si="18"/>
        <v>0</v>
      </c>
      <c r="AZ58" s="16">
        <f t="shared" si="19"/>
        <v>0</v>
      </c>
      <c r="BA58" s="16"/>
      <c r="BB58" s="12"/>
      <c r="BC58" s="12"/>
      <c r="BD58" s="12"/>
      <c r="BE58" s="22">
        <f t="shared" si="20"/>
        <v>0</v>
      </c>
      <c r="BF58" s="16">
        <f t="shared" ca="1" si="21"/>
        <v>0</v>
      </c>
      <c r="BG58" s="25">
        <f t="shared" ca="1" si="22"/>
        <v>0.2</v>
      </c>
      <c r="BH58" s="16">
        <f t="shared" ca="1" si="23"/>
        <v>0</v>
      </c>
      <c r="BI58" s="31"/>
      <c r="BJ58" s="30">
        <f t="shared" ca="1" si="24"/>
        <v>0</v>
      </c>
      <c r="BK58" s="12"/>
    </row>
    <row r="59" spans="1:63">
      <c r="A59" s="9" t="s">
        <v>5</v>
      </c>
      <c r="B59" s="10" t="s">
        <v>1</v>
      </c>
      <c r="C59" s="11" t="s">
        <v>2</v>
      </c>
      <c r="D59" s="11" t="s">
        <v>27</v>
      </c>
      <c r="E59" s="12" t="s">
        <v>66</v>
      </c>
      <c r="F59" s="11" t="s">
        <v>69</v>
      </c>
      <c r="G59" s="13">
        <v>44470</v>
      </c>
      <c r="H59" s="12">
        <v>24</v>
      </c>
      <c r="I59" s="14">
        <f t="shared" si="3"/>
        <v>720</v>
      </c>
      <c r="J59" s="15">
        <f t="shared" si="4"/>
        <v>45200</v>
      </c>
      <c r="K59" s="12" t="s">
        <v>67</v>
      </c>
      <c r="L59" s="12"/>
      <c r="M59" s="12"/>
      <c r="N59" s="15">
        <f t="shared" si="5"/>
        <v>0</v>
      </c>
      <c r="O59" s="16">
        <f t="shared" ca="1" si="6"/>
        <v>18</v>
      </c>
      <c r="P59" s="16">
        <f t="shared" ca="1" si="7"/>
        <v>6</v>
      </c>
      <c r="Q59" s="9" t="s">
        <v>6</v>
      </c>
      <c r="R59" s="17">
        <v>692504764</v>
      </c>
      <c r="S59" s="18">
        <v>43515</v>
      </c>
      <c r="T59" s="19">
        <f t="shared" ca="1" si="8"/>
        <v>44672</v>
      </c>
      <c r="U59" s="19" t="str">
        <f t="shared" ca="1" si="9"/>
        <v/>
      </c>
      <c r="V59" s="11" t="s">
        <v>3</v>
      </c>
      <c r="W59" s="11"/>
      <c r="X59" s="9" t="s">
        <v>7</v>
      </c>
      <c r="Y59" s="9"/>
      <c r="Z59" s="20" t="str">
        <f t="shared" si="10"/>
        <v>NO</v>
      </c>
      <c r="AA59" s="20" t="str">
        <f t="shared" si="11"/>
        <v>NO</v>
      </c>
      <c r="AB59" s="12"/>
      <c r="AC59" s="12"/>
      <c r="AD59" s="9"/>
      <c r="AE59" s="12"/>
      <c r="AF59" s="12"/>
      <c r="AG59" s="12"/>
      <c r="AH59" s="22">
        <f t="shared" si="12"/>
        <v>0</v>
      </c>
      <c r="AI59" s="22">
        <f t="shared" ca="1" si="26"/>
        <v>0</v>
      </c>
      <c r="AJ59" s="12"/>
      <c r="AK59" s="23">
        <f t="shared" si="13"/>
        <v>44470</v>
      </c>
      <c r="AL59" s="12"/>
      <c r="AM59" s="14">
        <f t="shared" si="14"/>
        <v>0</v>
      </c>
      <c r="AN59" s="24">
        <f t="shared" ca="1" si="27"/>
        <v>518</v>
      </c>
      <c r="AO59" s="24">
        <f t="shared" ca="1" si="28"/>
        <v>17.266666666666666</v>
      </c>
      <c r="AP59" s="25">
        <f t="shared" ca="1" si="25"/>
        <v>110</v>
      </c>
      <c r="AQ59" s="12"/>
      <c r="AR59" s="25">
        <f t="shared" ca="1" si="15"/>
        <v>60</v>
      </c>
      <c r="AS59" s="12"/>
      <c r="AT59" s="25">
        <f t="shared" ca="1" si="16"/>
        <v>170</v>
      </c>
      <c r="AU59" s="27"/>
      <c r="AV59" s="12"/>
      <c r="AW59" s="28" t="str">
        <f t="shared" si="17"/>
        <v>0</v>
      </c>
      <c r="AX59" s="12"/>
      <c r="AY59" s="28" t="str">
        <f t="shared" si="18"/>
        <v>0</v>
      </c>
      <c r="AZ59" s="16">
        <f t="shared" si="19"/>
        <v>0</v>
      </c>
      <c r="BA59" s="16"/>
      <c r="BB59" s="12"/>
      <c r="BC59" s="12"/>
      <c r="BD59" s="12"/>
      <c r="BE59" s="22">
        <f t="shared" si="20"/>
        <v>0</v>
      </c>
      <c r="BF59" s="16">
        <f t="shared" ca="1" si="21"/>
        <v>0</v>
      </c>
      <c r="BG59" s="25">
        <f t="shared" ca="1" si="22"/>
        <v>0.2</v>
      </c>
      <c r="BH59" s="16">
        <f t="shared" ca="1" si="23"/>
        <v>0</v>
      </c>
      <c r="BI59" s="31"/>
      <c r="BJ59" s="30">
        <f t="shared" ca="1" si="24"/>
        <v>0</v>
      </c>
      <c r="BK59" s="12"/>
    </row>
    <row r="60" spans="1:63">
      <c r="A60" s="9" t="s">
        <v>5</v>
      </c>
      <c r="B60" s="10" t="s">
        <v>1</v>
      </c>
      <c r="C60" s="11" t="s">
        <v>2</v>
      </c>
      <c r="D60" s="11" t="s">
        <v>27</v>
      </c>
      <c r="E60" s="12" t="s">
        <v>66</v>
      </c>
      <c r="F60" s="11" t="s">
        <v>69</v>
      </c>
      <c r="G60" s="13">
        <v>44470</v>
      </c>
      <c r="H60" s="12">
        <v>24</v>
      </c>
      <c r="I60" s="14">
        <f t="shared" si="3"/>
        <v>720</v>
      </c>
      <c r="J60" s="15">
        <f t="shared" si="4"/>
        <v>45200</v>
      </c>
      <c r="K60" s="12" t="s">
        <v>67</v>
      </c>
      <c r="L60" s="12"/>
      <c r="M60" s="12"/>
      <c r="N60" s="15">
        <f t="shared" si="5"/>
        <v>0</v>
      </c>
      <c r="O60" s="16">
        <f t="shared" ca="1" si="6"/>
        <v>18</v>
      </c>
      <c r="P60" s="16">
        <f t="shared" ca="1" si="7"/>
        <v>6</v>
      </c>
      <c r="Q60" s="9" t="s">
        <v>6</v>
      </c>
      <c r="R60" s="17">
        <v>696646794</v>
      </c>
      <c r="S60" s="18">
        <v>44531</v>
      </c>
      <c r="T60" s="19">
        <f t="shared" ca="1" si="8"/>
        <v>44672</v>
      </c>
      <c r="U60" s="19" t="str">
        <f t="shared" ca="1" si="9"/>
        <v/>
      </c>
      <c r="V60" s="11" t="s">
        <v>3</v>
      </c>
      <c r="W60" s="11"/>
      <c r="X60" s="9" t="s">
        <v>10</v>
      </c>
      <c r="Y60" s="9"/>
      <c r="Z60" s="20" t="str">
        <f t="shared" si="10"/>
        <v>NO</v>
      </c>
      <c r="AA60" s="20" t="str">
        <f t="shared" si="11"/>
        <v>NO</v>
      </c>
      <c r="AB60" s="12"/>
      <c r="AC60" s="12"/>
      <c r="AD60" s="9" t="s">
        <v>14</v>
      </c>
      <c r="AE60" s="12"/>
      <c r="AF60" s="12"/>
      <c r="AG60" s="12"/>
      <c r="AH60" s="22">
        <f t="shared" si="12"/>
        <v>0</v>
      </c>
      <c r="AI60" s="22">
        <f t="shared" ca="1" si="26"/>
        <v>0</v>
      </c>
      <c r="AJ60" s="12"/>
      <c r="AK60" s="23">
        <f t="shared" si="13"/>
        <v>44531</v>
      </c>
      <c r="AL60" s="12"/>
      <c r="AM60" s="14">
        <f t="shared" si="14"/>
        <v>0</v>
      </c>
      <c r="AN60" s="24">
        <f t="shared" ca="1" si="27"/>
        <v>579</v>
      </c>
      <c r="AO60" s="24">
        <f t="shared" ca="1" si="28"/>
        <v>19.3</v>
      </c>
      <c r="AP60" s="25">
        <f t="shared" ca="1" si="25"/>
        <v>200</v>
      </c>
      <c r="AQ60" s="12"/>
      <c r="AR60" s="25">
        <f t="shared" ca="1" si="15"/>
        <v>200</v>
      </c>
      <c r="AS60" s="12"/>
      <c r="AT60" s="25">
        <f t="shared" ca="1" si="16"/>
        <v>400</v>
      </c>
      <c r="AU60" s="27"/>
      <c r="AV60" s="12"/>
      <c r="AW60" s="28" t="str">
        <f t="shared" si="17"/>
        <v>0</v>
      </c>
      <c r="AX60" s="12"/>
      <c r="AY60" s="28" t="str">
        <f t="shared" si="18"/>
        <v>0</v>
      </c>
      <c r="AZ60" s="16">
        <f t="shared" si="19"/>
        <v>0</v>
      </c>
      <c r="BA60" s="16"/>
      <c r="BB60" s="12"/>
      <c r="BC60" s="12"/>
      <c r="BD60" s="12"/>
      <c r="BE60" s="22">
        <f t="shared" si="20"/>
        <v>0</v>
      </c>
      <c r="BF60" s="16">
        <f t="shared" ca="1" si="21"/>
        <v>0</v>
      </c>
      <c r="BG60" s="25">
        <f t="shared" ca="1" si="22"/>
        <v>0.2</v>
      </c>
      <c r="BH60" s="16">
        <f t="shared" ca="1" si="23"/>
        <v>0</v>
      </c>
      <c r="BI60" s="31"/>
      <c r="BJ60" s="30">
        <f t="shared" ca="1" si="24"/>
        <v>0</v>
      </c>
      <c r="BK60" s="12"/>
    </row>
    <row r="61" spans="1:63">
      <c r="A61" s="9" t="s">
        <v>5</v>
      </c>
      <c r="B61" s="10" t="s">
        <v>1</v>
      </c>
      <c r="C61" s="11" t="s">
        <v>2</v>
      </c>
      <c r="D61" s="11" t="s">
        <v>27</v>
      </c>
      <c r="E61" s="12" t="s">
        <v>66</v>
      </c>
      <c r="F61" s="11" t="s">
        <v>69</v>
      </c>
      <c r="G61" s="13">
        <v>44470</v>
      </c>
      <c r="H61" s="12">
        <v>24</v>
      </c>
      <c r="I61" s="14">
        <f t="shared" si="3"/>
        <v>720</v>
      </c>
      <c r="J61" s="15">
        <f t="shared" si="4"/>
        <v>45200</v>
      </c>
      <c r="K61" s="12" t="s">
        <v>67</v>
      </c>
      <c r="L61" s="12"/>
      <c r="M61" s="12"/>
      <c r="N61" s="15">
        <f t="shared" si="5"/>
        <v>0</v>
      </c>
      <c r="O61" s="16">
        <f t="shared" ca="1" si="6"/>
        <v>18</v>
      </c>
      <c r="P61" s="16">
        <f t="shared" ca="1" si="7"/>
        <v>6</v>
      </c>
      <c r="Q61" s="9" t="s">
        <v>6</v>
      </c>
      <c r="R61" s="17">
        <v>699881057</v>
      </c>
      <c r="S61" s="18">
        <v>43515</v>
      </c>
      <c r="T61" s="19">
        <f t="shared" ca="1" si="8"/>
        <v>44672</v>
      </c>
      <c r="U61" s="19" t="str">
        <f t="shared" ca="1" si="9"/>
        <v/>
      </c>
      <c r="V61" s="11" t="s">
        <v>3</v>
      </c>
      <c r="W61" s="11"/>
      <c r="X61" s="9" t="s">
        <v>7</v>
      </c>
      <c r="Y61" s="9"/>
      <c r="Z61" s="20" t="str">
        <f t="shared" si="10"/>
        <v>NO</v>
      </c>
      <c r="AA61" s="20" t="str">
        <f t="shared" si="11"/>
        <v>NO</v>
      </c>
      <c r="AB61" s="12"/>
      <c r="AC61" s="12"/>
      <c r="AD61" s="9"/>
      <c r="AE61" s="12"/>
      <c r="AF61" s="12"/>
      <c r="AG61" s="12"/>
      <c r="AH61" s="22">
        <f t="shared" si="12"/>
        <v>0</v>
      </c>
      <c r="AI61" s="22">
        <f t="shared" ca="1" si="26"/>
        <v>0</v>
      </c>
      <c r="AJ61" s="12"/>
      <c r="AK61" s="23">
        <f t="shared" si="13"/>
        <v>44470</v>
      </c>
      <c r="AL61" s="12"/>
      <c r="AM61" s="14">
        <f t="shared" si="14"/>
        <v>0</v>
      </c>
      <c r="AN61" s="24">
        <f t="shared" ca="1" si="27"/>
        <v>518</v>
      </c>
      <c r="AO61" s="24">
        <f t="shared" ca="1" si="28"/>
        <v>17.266666666666666</v>
      </c>
      <c r="AP61" s="25">
        <f t="shared" ca="1" si="25"/>
        <v>110</v>
      </c>
      <c r="AQ61" s="12"/>
      <c r="AR61" s="25">
        <f t="shared" ca="1" si="15"/>
        <v>60</v>
      </c>
      <c r="AS61" s="12"/>
      <c r="AT61" s="25">
        <f t="shared" ca="1" si="16"/>
        <v>170</v>
      </c>
      <c r="AU61" s="27"/>
      <c r="AV61" s="12"/>
      <c r="AW61" s="28" t="str">
        <f t="shared" si="17"/>
        <v>0</v>
      </c>
      <c r="AX61" s="12"/>
      <c r="AY61" s="28" t="str">
        <f t="shared" si="18"/>
        <v>0</v>
      </c>
      <c r="AZ61" s="16">
        <f t="shared" si="19"/>
        <v>0</v>
      </c>
      <c r="BA61" s="16"/>
      <c r="BB61" s="12"/>
      <c r="BC61" s="12"/>
      <c r="BD61" s="12"/>
      <c r="BE61" s="22">
        <f t="shared" si="20"/>
        <v>0</v>
      </c>
      <c r="BF61" s="16">
        <f t="shared" ca="1" si="21"/>
        <v>0</v>
      </c>
      <c r="BG61" s="25">
        <f t="shared" ca="1" si="22"/>
        <v>0.2</v>
      </c>
      <c r="BH61" s="16">
        <f t="shared" ca="1" si="23"/>
        <v>0</v>
      </c>
      <c r="BI61" s="31"/>
      <c r="BJ61" s="30">
        <f t="shared" ca="1" si="24"/>
        <v>0</v>
      </c>
      <c r="BK61" s="12"/>
    </row>
    <row r="63" spans="1:63">
      <c r="AK63" s="32"/>
      <c r="AL63" s="32"/>
      <c r="AM63" s="32"/>
    </row>
    <row r="64" spans="1:63">
      <c r="AL64" s="32"/>
      <c r="AM64" s="32"/>
      <c r="AN64" s="3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23A5674-58F1-4E97-B9C1-0A07FB64621D}">
          <x14:formula1>
            <xm:f>#REF!</xm:f>
          </x14:formula1>
          <xm:sqref>AX2</xm:sqref>
        </x14:dataValidation>
        <x14:dataValidation type="list" allowBlank="1" showInputMessage="1" showErrorMessage="1" xr:uid="{E669CFB1-6B3A-4648-93EE-5BA032764ABD}">
          <x14:formula1>
            <xm:f>#REF!</xm:f>
          </x14:formula1>
          <xm:sqref>AV2</xm:sqref>
        </x14:dataValidation>
        <x14:dataValidation type="list" allowBlank="1" showInputMessage="1" showErrorMessage="1" xr:uid="{BFBD246C-CEED-4F33-AB1A-8C380A332A06}">
          <x14:formula1>
            <xm:f>#REF!</xm:f>
          </x14:formula1>
          <xm:sqref>F2:F61</xm:sqref>
        </x14:dataValidation>
        <x14:dataValidation type="list" allowBlank="1" showInputMessage="1" showErrorMessage="1" xr:uid="{4EB0B58A-3C4F-4F4B-9C89-987333BAFC7C}">
          <x14:formula1>
            <xm:f>#REF!</xm:f>
          </x14:formula1>
          <xm:sqref>D2:D61</xm:sqref>
        </x14:dataValidation>
        <x14:dataValidation type="list" allowBlank="1" showInputMessage="1" showErrorMessage="1" xr:uid="{5F4CD631-E586-4934-92CE-F4615EB29480}">
          <x14:formula1>
            <xm:f>#REF!</xm:f>
          </x14:formula1>
          <xm:sqref>K2:K61</xm:sqref>
        </x14:dataValidation>
        <x14:dataValidation type="list" allowBlank="1" showInputMessage="1" showErrorMessage="1" xr:uid="{68834ABC-D12E-419D-8AFB-B0D24AE666C8}">
          <x14:formula1>
            <xm:f>#REF!</xm:f>
          </x14:formula1>
          <xm:sqref>E2:E61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8AC9-363D-4D4A-A52B-04B590CF54FD}">
  <sheetPr>
    <tabColor rgb="FFFF0000"/>
  </sheetPr>
  <dimension ref="A1:BE121"/>
  <sheetViews>
    <sheetView workbookViewId="0">
      <pane ySplit="1" topLeftCell="A2" activePane="bottomLeft" state="frozen"/>
      <selection pane="bottomLeft" activeCell="B10" sqref="B10"/>
    </sheetView>
  </sheetViews>
  <sheetFormatPr baseColWidth="10" defaultColWidth="12.28515625" defaultRowHeight="12.75"/>
  <cols>
    <col min="1" max="1" width="15.5703125" style="66" customWidth="1"/>
    <col min="2" max="2" width="31" style="66" customWidth="1"/>
    <col min="3" max="3" width="19.42578125" style="66" bestFit="1" customWidth="1"/>
    <col min="4" max="4" width="12.28515625" style="66"/>
    <col min="5" max="5" width="15.5703125" style="66" bestFit="1" customWidth="1"/>
    <col min="6" max="10" width="12.28515625" style="66"/>
    <col min="11" max="11" width="13.7109375" style="66" customWidth="1"/>
    <col min="12" max="17" width="12.28515625" style="66"/>
    <col min="18" max="18" width="27" style="66" bestFit="1" customWidth="1"/>
    <col min="19" max="19" width="12.28515625" style="66"/>
    <col min="20" max="20" width="23.28515625" style="66" customWidth="1"/>
    <col min="21" max="23" width="12.28515625" style="66"/>
    <col min="24" max="25" width="0" style="66" hidden="1" customWidth="1"/>
    <col min="26" max="26" width="29.5703125" style="66" customWidth="1"/>
    <col min="27" max="27" width="12.28515625" style="66"/>
    <col min="28" max="28" width="15.140625" style="66" customWidth="1"/>
    <col min="29" max="35" width="12.28515625" style="66"/>
    <col min="36" max="36" width="26.7109375" style="66" customWidth="1"/>
    <col min="37" max="41" width="12.28515625" style="66"/>
    <col min="42" max="42" width="15.7109375" style="66" customWidth="1"/>
    <col min="43" max="16384" width="12.28515625" style="66"/>
  </cols>
  <sheetData>
    <row r="1" spans="1:57" s="48" customFormat="1" ht="73.900000000000006" customHeight="1">
      <c r="A1" s="42" t="s">
        <v>68</v>
      </c>
      <c r="B1" s="42" t="s">
        <v>25</v>
      </c>
      <c r="C1" s="42" t="s">
        <v>0</v>
      </c>
      <c r="D1" s="43" t="s">
        <v>101</v>
      </c>
      <c r="E1" s="43" t="s">
        <v>101</v>
      </c>
      <c r="F1" s="43" t="s">
        <v>101</v>
      </c>
      <c r="G1" s="43" t="s">
        <v>101</v>
      </c>
      <c r="H1" s="43" t="s">
        <v>101</v>
      </c>
      <c r="I1" s="45" t="s">
        <v>102</v>
      </c>
      <c r="J1" s="45" t="s">
        <v>102</v>
      </c>
      <c r="K1" s="44" t="s">
        <v>104</v>
      </c>
      <c r="L1" s="45" t="s">
        <v>102</v>
      </c>
      <c r="M1" s="4" t="s">
        <v>103</v>
      </c>
      <c r="N1" s="3" t="s">
        <v>90</v>
      </c>
      <c r="O1" s="3" t="s">
        <v>106</v>
      </c>
      <c r="P1" s="43" t="s">
        <v>101</v>
      </c>
      <c r="Q1" s="43" t="s">
        <v>101</v>
      </c>
      <c r="R1" s="3" t="s">
        <v>93</v>
      </c>
      <c r="S1" s="43" t="s">
        <v>101</v>
      </c>
      <c r="T1" s="3" t="s">
        <v>94</v>
      </c>
      <c r="U1" s="43" t="s">
        <v>101</v>
      </c>
      <c r="V1" s="45" t="s">
        <v>102</v>
      </c>
      <c r="W1" s="45" t="s">
        <v>102</v>
      </c>
      <c r="X1" s="46" t="s">
        <v>36</v>
      </c>
      <c r="Y1" s="46" t="s">
        <v>37</v>
      </c>
      <c r="Z1" s="5" t="s">
        <v>95</v>
      </c>
      <c r="AA1" s="34" t="s">
        <v>96</v>
      </c>
      <c r="AB1" s="34" t="s">
        <v>97</v>
      </c>
      <c r="AC1" s="43" t="s">
        <v>101</v>
      </c>
      <c r="AD1" s="43" t="s">
        <v>101</v>
      </c>
      <c r="AE1" s="45" t="s">
        <v>102</v>
      </c>
      <c r="AF1" s="45" t="s">
        <v>102</v>
      </c>
      <c r="AG1" s="45" t="s">
        <v>102</v>
      </c>
      <c r="AH1" s="42" t="s">
        <v>107</v>
      </c>
      <c r="AI1" s="45" t="s">
        <v>102</v>
      </c>
      <c r="AJ1" s="45" t="s">
        <v>102</v>
      </c>
      <c r="AK1" s="45" t="s">
        <v>102</v>
      </c>
      <c r="AL1" s="45" t="s">
        <v>102</v>
      </c>
      <c r="AM1" s="43" t="s">
        <v>101</v>
      </c>
      <c r="AN1" s="45" t="s">
        <v>102</v>
      </c>
      <c r="AO1" s="43" t="s">
        <v>101</v>
      </c>
      <c r="AP1" s="45" t="s">
        <v>102</v>
      </c>
      <c r="AQ1" s="43" t="s">
        <v>101</v>
      </c>
      <c r="AR1" s="45" t="s">
        <v>102</v>
      </c>
      <c r="AS1" s="43" t="s">
        <v>101</v>
      </c>
      <c r="AT1" s="45" t="s">
        <v>102</v>
      </c>
      <c r="AU1" s="45" t="s">
        <v>102</v>
      </c>
      <c r="AV1" s="3" t="s">
        <v>98</v>
      </c>
      <c r="AW1" s="3" t="s">
        <v>99</v>
      </c>
      <c r="AX1" s="3" t="s">
        <v>100</v>
      </c>
      <c r="AY1" s="45" t="s">
        <v>102</v>
      </c>
      <c r="AZ1" s="45" t="s">
        <v>102</v>
      </c>
      <c r="BA1" s="45" t="s">
        <v>102</v>
      </c>
      <c r="BB1" s="47" t="s">
        <v>62</v>
      </c>
      <c r="BC1" s="43" t="s">
        <v>101</v>
      </c>
      <c r="BD1" s="45" t="s">
        <v>102</v>
      </c>
    </row>
    <row r="2" spans="1:57">
      <c r="A2" s="49" t="str">
        <f>'CONSULTA BO'!A2</f>
        <v>XXXXXXXXX</v>
      </c>
      <c r="B2" s="50" t="str">
        <f>'CONSULTA BO'!B2</f>
        <v>XXXXXXXXXXXXXXXXXXXXX</v>
      </c>
      <c r="C2" s="51" t="str">
        <f>'CONSULTA BO'!C2</f>
        <v>XXXXXXXXXXXXXXXXX</v>
      </c>
      <c r="D2" s="51"/>
      <c r="E2" s="52"/>
      <c r="F2" s="51"/>
      <c r="G2" s="53"/>
      <c r="H2" s="52"/>
      <c r="I2" s="54">
        <f>H2*30</f>
        <v>0</v>
      </c>
      <c r="J2" s="55" t="str">
        <f>IF(F2="NO",EDATE(G2,H2),"")</f>
        <v/>
      </c>
      <c r="K2" s="52" t="s">
        <v>105</v>
      </c>
      <c r="L2" s="56">
        <f ca="1">DATEDIF(G2,TODAY(),"M")</f>
        <v>1467</v>
      </c>
      <c r="M2" s="49" t="str">
        <f>'CONSULTA BO'!D2</f>
        <v>XXXXXXXXXXX</v>
      </c>
      <c r="N2" s="57" t="str">
        <f>'CONSULTA BO'!E2</f>
        <v>xxxxxxxxx</v>
      </c>
      <c r="O2" s="58">
        <f>'CONSULTA BO'!F2</f>
        <v>43409</v>
      </c>
      <c r="P2" s="90"/>
      <c r="Q2" s="90" t="str">
        <f ca="1">IF(K2="Downgrade de tarifas",TODAY(),"")</f>
        <v/>
      </c>
      <c r="R2" s="51">
        <f>'CONSULTA BO'!G2</f>
        <v>0</v>
      </c>
      <c r="S2" s="51"/>
      <c r="T2" s="49">
        <f>'CONSULTA BO'!H2</f>
        <v>0</v>
      </c>
      <c r="U2" s="49"/>
      <c r="V2" s="59" t="str">
        <f>IF(K2&lt;&gt;"Downgrade de tarifas","NO","SI")</f>
        <v>NO</v>
      </c>
      <c r="W2" s="59" t="str">
        <f>IF(K2&lt;&gt;"Downgrade de tarifas","NO","SI")</f>
        <v>NO</v>
      </c>
      <c r="X2" s="52"/>
      <c r="Y2" s="52"/>
      <c r="Z2" s="49">
        <f>'CONSULTA BO'!I2</f>
        <v>0</v>
      </c>
      <c r="AA2" s="53">
        <f>'CONSULTA BO'!J2</f>
        <v>0</v>
      </c>
      <c r="AB2" s="95">
        <f>'CONSULTA BO'!K2</f>
        <v>0</v>
      </c>
      <c r="AC2" s="60"/>
      <c r="AD2" s="52"/>
      <c r="AE2" s="61">
        <f>IF(OR(AB2="Stock captación",AB2="GGCC con coste CD3"),"0",IFERROR(AC2/AD2,0))</f>
        <v>0</v>
      </c>
      <c r="AF2" s="87" t="e">
        <f>IF(#REF!*AE2&lt;0,"0",#REF!*AE2)</f>
        <v>#REF!</v>
      </c>
      <c r="AG2" s="62">
        <f>IF(AA2&lt;&gt;0/1/1900,AA2,IF(O2&gt;G2+15,O2,G2))</f>
        <v>43409</v>
      </c>
      <c r="AH2" s="52">
        <f>'CONSULTA BO'!M2</f>
        <v>0</v>
      </c>
      <c r="AI2" s="54">
        <f>AH2*30</f>
        <v>0</v>
      </c>
      <c r="AJ2" s="88" t="str">
        <f ca="1">IF((AG2-TODAY())+(I2+AI2)&lt;0,"0",(AG2-TODAY())+(I2+AI2))</f>
        <v>0</v>
      </c>
      <c r="AK2" s="63">
        <f ca="1">AJ2/30</f>
        <v>0</v>
      </c>
      <c r="AL2" s="91" t="str">
        <f ca="1">IF(OR(AB2="Stock captación",AB2="GGCC con coste CD3"),"0",IF(AND(AK2&gt;=1,AK2&lt;=6),70,IF(AND(AK2&gt;6,AK2&lt;=12),110,IF(AND(AK2&gt;12,AK2&lt;=18),150,IF(AND(AK2&gt;18,AK2&lt;=26),200,"0")))))</f>
        <v>0</v>
      </c>
      <c r="AM2" s="92" t="str">
        <f ca="1">IF(AK2=0,"0",IF(LEFT(Z2,6)="IPHONE","150","0"))</f>
        <v>0</v>
      </c>
      <c r="AN2" s="91" t="str">
        <f ca="1">IF(OR(AB2="Stock captación",AB2="GGCC con coste CD3"),"0",IF(AND(AK2&gt;=1,AK2&lt;=6),20,IF(AND(AK2&gt;6,AK2&lt;=12),60,IF(AND(AK2&gt;12,AK2&lt;=18),100,IF(AND(AK2&gt;18,AK2&lt;=26),200,"0")))))</f>
        <v>0</v>
      </c>
      <c r="AO2" s="52"/>
      <c r="AP2" s="64">
        <f ca="1">AL2+AM2+AN2+AO2</f>
        <v>0</v>
      </c>
      <c r="AQ2" s="53"/>
      <c r="AR2" s="65" t="str">
        <f>IF(AQ2="SI",100,"0")</f>
        <v>0</v>
      </c>
      <c r="AS2" s="52"/>
      <c r="AT2" s="65" t="str">
        <f>IF(AS2="si",50,"0")</f>
        <v>0</v>
      </c>
      <c r="AU2" s="56">
        <f>AR2+AT2</f>
        <v>0</v>
      </c>
      <c r="AV2" s="52"/>
      <c r="AW2" s="52"/>
      <c r="AX2" s="52"/>
      <c r="AY2" s="61">
        <f>IFERROR(AVERAGE(AV2:AX2),0)</f>
        <v>0</v>
      </c>
      <c r="AZ2" s="61">
        <f ca="1">AY2*AK2</f>
        <v>0</v>
      </c>
      <c r="BA2" s="91" t="str">
        <f ca="1">IF(AK2&gt;=1,IF(AK2&lt;12,50%,IF(AK2&gt;13,IF(AK2&lt;24,20%,"0"),"0")),"0")</f>
        <v>0</v>
      </c>
      <c r="BB2" s="61">
        <f ca="1">BA2*AZ2</f>
        <v>0</v>
      </c>
      <c r="BC2" s="52"/>
      <c r="BD2" s="60">
        <f ca="1">BB2+BC2</f>
        <v>0</v>
      </c>
      <c r="BE2" s="67"/>
    </row>
    <row r="3" spans="1:57">
      <c r="A3" s="49">
        <f>'CONSULTA BO'!A3</f>
        <v>0</v>
      </c>
      <c r="B3" s="50">
        <f>'CONSULTA BO'!B3</f>
        <v>0</v>
      </c>
      <c r="C3" s="51">
        <f>'CONSULTA BO'!C3</f>
        <v>0</v>
      </c>
      <c r="D3" s="51"/>
      <c r="E3" s="52"/>
      <c r="F3" s="51"/>
      <c r="G3" s="53"/>
      <c r="H3" s="52"/>
      <c r="I3" s="54">
        <f t="shared" ref="I3:I61" si="0">H3*30</f>
        <v>0</v>
      </c>
      <c r="J3" s="55" t="str">
        <f t="shared" ref="J3:J66" si="1">IF(F3="NO",EDATE(G3,H3),"")</f>
        <v/>
      </c>
      <c r="K3" s="52"/>
      <c r="L3" s="56">
        <f ca="1">DATEDIF(G3,TODAY(),"M")</f>
        <v>1467</v>
      </c>
      <c r="M3" s="49">
        <f>'CONSULTA BO'!D3</f>
        <v>0</v>
      </c>
      <c r="N3" s="57">
        <f>'CONSULTA BO'!E3</f>
        <v>0</v>
      </c>
      <c r="O3" s="58"/>
      <c r="P3" s="90"/>
      <c r="Q3" s="90" t="str">
        <f ca="1">IF(K3="Downgrade de tarifas",TODAY(),"")</f>
        <v/>
      </c>
      <c r="R3" s="51">
        <f>'CONSULTA BO'!G3</f>
        <v>0</v>
      </c>
      <c r="S3" s="51"/>
      <c r="T3" s="49">
        <f>'CONSULTA BO'!H3</f>
        <v>0</v>
      </c>
      <c r="U3" s="49"/>
      <c r="V3" s="59" t="str">
        <f>IF(K3&lt;&gt;"Downgrade de tarifas","NO","SI")</f>
        <v>NO</v>
      </c>
      <c r="W3" s="59" t="str">
        <f>IF(K3&lt;&gt;"Downgrade de tarifas","NO","SI")</f>
        <v>NO</v>
      </c>
      <c r="X3" s="52"/>
      <c r="Y3" s="52"/>
      <c r="Z3" s="49">
        <v>0</v>
      </c>
      <c r="AA3" s="53">
        <f>'CONSULTA BO'!J3</f>
        <v>0</v>
      </c>
      <c r="AB3" s="95">
        <f>'CONSULTA BO'!K3</f>
        <v>0</v>
      </c>
      <c r="AC3" s="60"/>
      <c r="AD3" s="52"/>
      <c r="AE3" s="87">
        <f t="shared" ref="AE3:AE66" si="2">IF(OR(AB3="Stock captación",AB3="GGCC con coste CD3"),"0",IFERROR(AC3/AD3,0))</f>
        <v>0</v>
      </c>
      <c r="AF3" s="87" t="e">
        <f>IF(#REF!*AE3&lt;0,"0",#REF!*AE3)</f>
        <v>#REF!</v>
      </c>
      <c r="AG3" s="62">
        <f>IF(AA3&lt;&gt;0/1/1900,AA3,IF(O3&gt;G3+15,O3,G3))</f>
        <v>0</v>
      </c>
      <c r="AH3" s="52">
        <f>'CONSULTA BO'!M3</f>
        <v>0</v>
      </c>
      <c r="AI3" s="54">
        <f t="shared" ref="AI3:AI61" si="3">AH3*30</f>
        <v>0</v>
      </c>
      <c r="AJ3" s="88" t="str">
        <f ca="1">IF((AG3-TODAY())+(I3+AI3)&lt;0,"0",(AG3-TODAY())+(I3+AI3))</f>
        <v>0</v>
      </c>
      <c r="AK3" s="63">
        <f ca="1">AJ3/30</f>
        <v>0</v>
      </c>
      <c r="AL3" s="91" t="str">
        <f ca="1">IF(OR(AB3="Stock captación",AB3="GGCC con coste CD3"),"0",IF(AND(AK3&gt;=1,AK3&lt;=6),70,IF(AND(AK3&gt;6,AK3&lt;=12),110,IF(AND(AK3&gt;12,AK3&lt;=18),150,IF(AND(AK3&gt;18,AK3&lt;=26),200,"0")))))</f>
        <v>0</v>
      </c>
      <c r="AM3" s="92" t="str">
        <f ca="1">IF(AK3=0,"0",IF(LEFT(Z3,6)="IPHONE","150","0"))</f>
        <v>0</v>
      </c>
      <c r="AN3" s="91" t="str">
        <f ca="1">IF(OR(AB3="Stock captación",AB3="GGCC con coste CD3"),"0",IF(AND(AK3&gt;=1,AK3&lt;=6),20,IF(AND(AK3&gt;6,AK3&lt;=12),60,IF(AND(AK3&gt;12,AK3&lt;=18),100,IF(AND(AK3&gt;18,AK3&lt;=26),200,"0")))))</f>
        <v>0</v>
      </c>
      <c r="AO3" s="52"/>
      <c r="AP3" s="64">
        <f t="shared" ref="AP3:AP66" ca="1" si="4">AL3+AM3+AN3+AO3</f>
        <v>0</v>
      </c>
      <c r="AQ3" s="52"/>
      <c r="AR3" s="65" t="str">
        <f t="shared" ref="AR3:AR66" si="5">IF(AQ3="SI",100,"0")</f>
        <v>0</v>
      </c>
      <c r="AS3" s="52"/>
      <c r="AT3" s="65" t="str">
        <f t="shared" ref="AT3:AT66" si="6">IF(AS3="si",50,"0")</f>
        <v>0</v>
      </c>
      <c r="AU3" s="56">
        <f t="shared" ref="AU3:AU66" si="7">AR3+AT3</f>
        <v>0</v>
      </c>
      <c r="AV3" s="52"/>
      <c r="AW3" s="52"/>
      <c r="AX3" s="52"/>
      <c r="AY3" s="61">
        <f t="shared" ref="AY3:AY19" si="8">IFERROR(AVERAGE(AV3:AX3),0)</f>
        <v>0</v>
      </c>
      <c r="AZ3" s="61">
        <f ca="1">AY3*AK3</f>
        <v>0</v>
      </c>
      <c r="BA3" s="91" t="str">
        <f ca="1">IF(AK3&gt;=1,IF(AK3&lt;12,50%,IF(AK3&gt;13,IF(AK3&lt;24,20%,"0"),"0")),"0")</f>
        <v>0</v>
      </c>
      <c r="BB3" s="61">
        <f t="shared" ref="BB3:BB66" ca="1" si="9">BA3*AZ3</f>
        <v>0</v>
      </c>
      <c r="BC3" s="52"/>
      <c r="BD3" s="60">
        <f t="shared" ref="BD3:BD66" ca="1" si="10">BB3+BC3</f>
        <v>0</v>
      </c>
      <c r="BE3" s="67"/>
    </row>
    <row r="4" spans="1:57">
      <c r="A4" s="49">
        <f>'CONSULTA BO'!A4</f>
        <v>0</v>
      </c>
      <c r="B4" s="50">
        <f>'CONSULTA BO'!B4</f>
        <v>0</v>
      </c>
      <c r="C4" s="51">
        <f>'CONSULTA BO'!C4</f>
        <v>0</v>
      </c>
      <c r="D4" s="51"/>
      <c r="E4" s="52"/>
      <c r="F4" s="51"/>
      <c r="G4" s="53"/>
      <c r="H4" s="52"/>
      <c r="I4" s="54">
        <f t="shared" si="0"/>
        <v>0</v>
      </c>
      <c r="J4" s="55" t="str">
        <f t="shared" si="1"/>
        <v/>
      </c>
      <c r="K4" s="52"/>
      <c r="L4" s="56">
        <f ca="1">DATEDIF(G4,TODAY(),"M")</f>
        <v>1467</v>
      </c>
      <c r="M4" s="49">
        <f>'CONSULTA BO'!D4</f>
        <v>0</v>
      </c>
      <c r="N4" s="57">
        <f>'CONSULTA BO'!E4</f>
        <v>0</v>
      </c>
      <c r="O4" s="58"/>
      <c r="P4" s="90"/>
      <c r="Q4" s="90" t="str">
        <f ca="1">IF(K4="Downgrade de tarifas",TODAY(),"")</f>
        <v/>
      </c>
      <c r="R4" s="51">
        <f>'CONSULTA BO'!G4</f>
        <v>0</v>
      </c>
      <c r="S4" s="51"/>
      <c r="T4" s="49">
        <f>'CONSULTA BO'!H4</f>
        <v>0</v>
      </c>
      <c r="U4" s="49"/>
      <c r="V4" s="59" t="str">
        <f>IF(K4&lt;&gt;"Downgrade de tarifas","NO","SI")</f>
        <v>NO</v>
      </c>
      <c r="W4" s="59" t="str">
        <f>IF(K4&lt;&gt;"Downgrade de tarifas","NO","SI")</f>
        <v>NO</v>
      </c>
      <c r="X4" s="52"/>
      <c r="Y4" s="52"/>
      <c r="Z4" s="49">
        <v>0</v>
      </c>
      <c r="AA4" s="53">
        <f>'CONSULTA BO'!J4</f>
        <v>0</v>
      </c>
      <c r="AB4" s="95">
        <f>'CONSULTA BO'!K4</f>
        <v>0</v>
      </c>
      <c r="AC4" s="60"/>
      <c r="AD4" s="52"/>
      <c r="AE4" s="61">
        <f t="shared" si="2"/>
        <v>0</v>
      </c>
      <c r="AF4" s="87" t="e">
        <f>IF(#REF!*AE4&lt;0,"0",#REF!*AE4)</f>
        <v>#REF!</v>
      </c>
      <c r="AG4" s="62">
        <f>IF(AA4&lt;&gt;0/1/1900,AA4,IF(O4&gt;G4+15,O4,G4))</f>
        <v>0</v>
      </c>
      <c r="AH4" s="52">
        <f>'CONSULTA BO'!M4</f>
        <v>0</v>
      </c>
      <c r="AI4" s="54">
        <f t="shared" si="3"/>
        <v>0</v>
      </c>
      <c r="AJ4" s="88" t="str">
        <f ca="1">IF((AG4-TODAY())+(I4+AI4)&lt;0,"0",(AG4-TODAY())+(I4+AI4))</f>
        <v>0</v>
      </c>
      <c r="AK4" s="63">
        <f t="shared" ref="AK4:AK33" ca="1" si="11">AJ4/30</f>
        <v>0</v>
      </c>
      <c r="AL4" s="91" t="str">
        <f ca="1">IF(OR(AB4="Stock captación",AB4="GGCC con coste CD3"),"0",IF(AND(AK4&gt;=1,AK4&lt;=6),70,IF(AND(AK4&gt;6,AK4&lt;=12),110,IF(AND(AK4&gt;12,AK4&lt;=18),150,IF(AND(AK4&gt;18,AK4&lt;=26),200,"0")))))</f>
        <v>0</v>
      </c>
      <c r="AM4" s="92" t="str">
        <f ca="1">IF(AK4=0,"0",IF(LEFT(Z4,6)="IPHONE","150","0"))</f>
        <v>0</v>
      </c>
      <c r="AN4" s="91" t="str">
        <f ca="1">IF(OR(AB4="Stock captación",AB4="GGCC con coste CD3"),"0",IF(AND(AK4&gt;=1,AK4&lt;=6),20,IF(AND(AK4&gt;6,AK4&lt;=12),60,IF(AND(AK4&gt;12,AK4&lt;=18),100,IF(AND(AK4&gt;18,AK4&lt;=26),200,"0")))))</f>
        <v>0</v>
      </c>
      <c r="AO4" s="52"/>
      <c r="AP4" s="64">
        <f t="shared" ca="1" si="4"/>
        <v>0</v>
      </c>
      <c r="AQ4" s="52"/>
      <c r="AR4" s="65" t="str">
        <f t="shared" si="5"/>
        <v>0</v>
      </c>
      <c r="AS4" s="52"/>
      <c r="AT4" s="65" t="str">
        <f t="shared" si="6"/>
        <v>0</v>
      </c>
      <c r="AU4" s="56">
        <f t="shared" si="7"/>
        <v>0</v>
      </c>
      <c r="AV4" s="52"/>
      <c r="AW4" s="52"/>
      <c r="AX4" s="52"/>
      <c r="AY4" s="61">
        <f t="shared" si="8"/>
        <v>0</v>
      </c>
      <c r="AZ4" s="61">
        <f ca="1">AY4*AK4</f>
        <v>0</v>
      </c>
      <c r="BA4" s="91" t="str">
        <f ca="1">IF(AK4&gt;=1,IF(AK4&lt;12,50%,IF(AK4&gt;13,IF(AK4&lt;24,20%,"0"),"0")),"0")</f>
        <v>0</v>
      </c>
      <c r="BB4" s="61">
        <f t="shared" ca="1" si="9"/>
        <v>0</v>
      </c>
      <c r="BC4" s="52"/>
      <c r="BD4" s="60">
        <f t="shared" ca="1" si="10"/>
        <v>0</v>
      </c>
    </row>
    <row r="5" spans="1:57">
      <c r="A5" s="49">
        <f>'CONSULTA BO'!A5</f>
        <v>0</v>
      </c>
      <c r="B5" s="50">
        <f>'CONSULTA BO'!B5</f>
        <v>0</v>
      </c>
      <c r="C5" s="51">
        <f>'CONSULTA BO'!C5</f>
        <v>0</v>
      </c>
      <c r="D5" s="51"/>
      <c r="E5" s="52"/>
      <c r="F5" s="51"/>
      <c r="G5" s="53"/>
      <c r="H5" s="52"/>
      <c r="I5" s="54">
        <f t="shared" si="0"/>
        <v>0</v>
      </c>
      <c r="J5" s="55" t="str">
        <f t="shared" si="1"/>
        <v/>
      </c>
      <c r="K5" s="52"/>
      <c r="L5" s="56">
        <f ca="1">DATEDIF(G5,TODAY(),"M")</f>
        <v>1467</v>
      </c>
      <c r="M5" s="49">
        <f>'CONSULTA BO'!D5</f>
        <v>0</v>
      </c>
      <c r="N5" s="57">
        <f>'CONSULTA BO'!E5</f>
        <v>0</v>
      </c>
      <c r="O5" s="58"/>
      <c r="P5" s="90"/>
      <c r="Q5" s="90" t="str">
        <f ca="1">IF(K5="Downgrade de tarifas",TODAY(),"")</f>
        <v/>
      </c>
      <c r="R5" s="51">
        <f>'CONSULTA BO'!G5</f>
        <v>0</v>
      </c>
      <c r="S5" s="51"/>
      <c r="T5" s="49">
        <f>'CONSULTA BO'!H5</f>
        <v>0</v>
      </c>
      <c r="U5" s="49"/>
      <c r="V5" s="59" t="str">
        <f>IF(K5&lt;&gt;"Downgrade de tarifas","NO","SI")</f>
        <v>NO</v>
      </c>
      <c r="W5" s="59" t="str">
        <f>IF(K5&lt;&gt;"Downgrade de tarifas","NO","SI")</f>
        <v>NO</v>
      </c>
      <c r="X5" s="52"/>
      <c r="Y5" s="52"/>
      <c r="Z5" s="49">
        <v>0</v>
      </c>
      <c r="AA5" s="53">
        <f>'CONSULTA BO'!J5</f>
        <v>0</v>
      </c>
      <c r="AB5" s="95">
        <f>'CONSULTA BO'!K5</f>
        <v>0</v>
      </c>
      <c r="AC5" s="60"/>
      <c r="AD5" s="52"/>
      <c r="AE5" s="61">
        <f t="shared" si="2"/>
        <v>0</v>
      </c>
      <c r="AF5" s="87" t="e">
        <f>IF(#REF!*AE5&lt;0,"0",#REF!*AE5)</f>
        <v>#REF!</v>
      </c>
      <c r="AG5" s="62">
        <f>IF(AA5&lt;&gt;0/1/1900,AA5,IF(O5&gt;G5+15,O5,G5))</f>
        <v>0</v>
      </c>
      <c r="AH5" s="52">
        <f>'CONSULTA BO'!M5</f>
        <v>0</v>
      </c>
      <c r="AI5" s="54">
        <f t="shared" si="3"/>
        <v>0</v>
      </c>
      <c r="AJ5" s="88" t="str">
        <f ca="1">IF((AG5-TODAY())+(I5+AI5)&lt;0,"0",(AG5-TODAY())+(I5+AI5))</f>
        <v>0</v>
      </c>
      <c r="AK5" s="63">
        <f t="shared" ca="1" si="11"/>
        <v>0</v>
      </c>
      <c r="AL5" s="91" t="str">
        <f ca="1">IF(OR(AB5="Stock captación",AB5="GGCC con coste CD3"),"0",IF(AND(AK5&gt;=1,AK5&lt;=6),70,IF(AND(AK5&gt;6,AK5&lt;=12),110,IF(AND(AK5&gt;12,AK5&lt;=18),150,IF(AND(AK5&gt;18,AK5&lt;=26),200,"0")))))</f>
        <v>0</v>
      </c>
      <c r="AM5" s="92" t="str">
        <f ca="1">IF(AK5=0,"0",IF(LEFT(Z5,6)="IPHONE","150","0"))</f>
        <v>0</v>
      </c>
      <c r="AN5" s="91" t="str">
        <f ca="1">IF(OR(AB5="Stock captación",AB5="GGCC con coste CD3"),"0",IF(AND(AK5&gt;=1,AK5&lt;=6),20,IF(AND(AK5&gt;6,AK5&lt;=12),60,IF(AND(AK5&gt;12,AK5&lt;=18),100,IF(AND(AK5&gt;18,AK5&lt;=26),200,"0")))))</f>
        <v>0</v>
      </c>
      <c r="AO5" s="52"/>
      <c r="AP5" s="64">
        <f t="shared" ca="1" si="4"/>
        <v>0</v>
      </c>
      <c r="AQ5" s="52"/>
      <c r="AR5" s="65" t="str">
        <f t="shared" si="5"/>
        <v>0</v>
      </c>
      <c r="AS5" s="52"/>
      <c r="AT5" s="65" t="str">
        <f t="shared" si="6"/>
        <v>0</v>
      </c>
      <c r="AU5" s="56">
        <f t="shared" si="7"/>
        <v>0</v>
      </c>
      <c r="AV5" s="52"/>
      <c r="AW5" s="52"/>
      <c r="AX5" s="52"/>
      <c r="AY5" s="61">
        <f t="shared" si="8"/>
        <v>0</v>
      </c>
      <c r="AZ5" s="61">
        <f ca="1">AY5*AK5</f>
        <v>0</v>
      </c>
      <c r="BA5" s="91" t="str">
        <f ca="1">IF(AK5&gt;=1,IF(AK5&lt;12,50%,IF(AK5&gt;13,IF(AK5&lt;24,20%,"0"),"0")),"0")</f>
        <v>0</v>
      </c>
      <c r="BB5" s="61">
        <f t="shared" ca="1" si="9"/>
        <v>0</v>
      </c>
      <c r="BC5" s="52"/>
      <c r="BD5" s="60">
        <f t="shared" ca="1" si="10"/>
        <v>0</v>
      </c>
    </row>
    <row r="6" spans="1:57">
      <c r="A6" s="49">
        <f>'CONSULTA BO'!A6</f>
        <v>0</v>
      </c>
      <c r="B6" s="50">
        <f>'CONSULTA BO'!B6</f>
        <v>0</v>
      </c>
      <c r="C6" s="51">
        <f>'CONSULTA BO'!C6</f>
        <v>0</v>
      </c>
      <c r="D6" s="51"/>
      <c r="E6" s="52"/>
      <c r="F6" s="51"/>
      <c r="G6" s="53"/>
      <c r="H6" s="52"/>
      <c r="I6" s="54">
        <f t="shared" si="0"/>
        <v>0</v>
      </c>
      <c r="J6" s="55" t="str">
        <f t="shared" si="1"/>
        <v/>
      </c>
      <c r="K6" s="52"/>
      <c r="L6" s="86">
        <f ca="1">DATEDIF(G6,TODAY(),"M")</f>
        <v>1467</v>
      </c>
      <c r="M6" s="49">
        <f>'CONSULTA BO'!D6</f>
        <v>0</v>
      </c>
      <c r="N6" s="96">
        <f>'CONSULTA BO'!E6</f>
        <v>0</v>
      </c>
      <c r="O6" s="58"/>
      <c r="P6" s="90"/>
      <c r="Q6" s="90" t="str">
        <f ca="1">IF(K6="Downgrade de tarifas",TODAY(),"")</f>
        <v/>
      </c>
      <c r="R6" s="51">
        <f>'CONSULTA BO'!G6</f>
        <v>0</v>
      </c>
      <c r="S6" s="51"/>
      <c r="T6" s="49">
        <f>'CONSULTA BO'!H6</f>
        <v>0</v>
      </c>
      <c r="U6" s="49"/>
      <c r="V6" s="59" t="str">
        <f>IF(K6&lt;&gt;"Downgrade de tarifas","NO","SI")</f>
        <v>NO</v>
      </c>
      <c r="W6" s="59" t="str">
        <f>IF(K6&lt;&gt;"Downgrade de tarifas","NO","SI")</f>
        <v>NO</v>
      </c>
      <c r="X6" s="52"/>
      <c r="Y6" s="52"/>
      <c r="Z6" s="49">
        <v>0</v>
      </c>
      <c r="AA6" s="53">
        <f>'CONSULTA BO'!J6</f>
        <v>0</v>
      </c>
      <c r="AB6" s="95">
        <f>'CONSULTA BO'!K6</f>
        <v>0</v>
      </c>
      <c r="AC6" s="60"/>
      <c r="AD6" s="52"/>
      <c r="AE6" s="61">
        <f t="shared" si="2"/>
        <v>0</v>
      </c>
      <c r="AF6" s="87" t="e">
        <f>IF(#REF!*AE6&lt;0,"0",#REF!*AE6)</f>
        <v>#REF!</v>
      </c>
      <c r="AG6" s="62">
        <f>IF(AA6&lt;&gt;0/1/1900,AA6,IF(O6&gt;G6+15,O6,G6))</f>
        <v>0</v>
      </c>
      <c r="AH6" s="52">
        <f>'CONSULTA BO'!M6</f>
        <v>0</v>
      </c>
      <c r="AI6" s="54">
        <f t="shared" si="3"/>
        <v>0</v>
      </c>
      <c r="AJ6" s="88" t="str">
        <f ca="1">IF((AG6-TODAY())+(I6+AI6)&lt;0,"0",(AG6-TODAY())+(I6+AI6))</f>
        <v>0</v>
      </c>
      <c r="AK6" s="63">
        <f t="shared" ca="1" si="11"/>
        <v>0</v>
      </c>
      <c r="AL6" s="91" t="str">
        <f ca="1">IF(OR(AB6="Stock captación",AB6="GGCC con coste CD3"),"0",IF(AND(AK6&gt;=1,AK6&lt;=6),70,IF(AND(AK6&gt;6,AK6&lt;=12),110,IF(AND(AK6&gt;12,AK6&lt;=18),150,IF(AND(AK6&gt;18,AK6&lt;=26),200,"0")))))</f>
        <v>0</v>
      </c>
      <c r="AM6" s="92" t="str">
        <f ca="1">IF(AK6=0,"0",IF(LEFT(Z6,6)="IPHONE","150","0"))</f>
        <v>0</v>
      </c>
      <c r="AN6" s="91" t="str">
        <f ca="1">IF(OR(AB6="Stock captación",AB6="GGCC con coste CD3"),"0",IF(AND(AK6&gt;=1,AK6&lt;=6),20,IF(AND(AK6&gt;6,AK6&lt;=12),60,IF(AND(AK6&gt;12,AK6&lt;=18),100,IF(AND(AK6&gt;18,AK6&lt;=26),200,"0")))))</f>
        <v>0</v>
      </c>
      <c r="AO6" s="52"/>
      <c r="AP6" s="64">
        <f ca="1">AL6+AM6+AN6+AO6</f>
        <v>0</v>
      </c>
      <c r="AQ6" s="52"/>
      <c r="AR6" s="65" t="str">
        <f t="shared" si="5"/>
        <v>0</v>
      </c>
      <c r="AS6" s="52"/>
      <c r="AT6" s="65" t="str">
        <f t="shared" si="6"/>
        <v>0</v>
      </c>
      <c r="AU6" s="56">
        <f t="shared" si="7"/>
        <v>0</v>
      </c>
      <c r="AV6" s="52"/>
      <c r="AW6" s="52"/>
      <c r="AX6" s="52"/>
      <c r="AY6" s="61">
        <f t="shared" si="8"/>
        <v>0</v>
      </c>
      <c r="AZ6" s="61">
        <f ca="1">AY6*AK6</f>
        <v>0</v>
      </c>
      <c r="BA6" s="91" t="str">
        <f ca="1">IF(AK6&gt;=1,IF(AK6&lt;12,50%,IF(AK6&gt;13,IF(AK6&lt;24,20%,"0"),"0")),"0")</f>
        <v>0</v>
      </c>
      <c r="BB6" s="61">
        <f ca="1">BA6*AZ6</f>
        <v>0</v>
      </c>
      <c r="BC6" s="52"/>
      <c r="BD6" s="60">
        <f t="shared" ca="1" si="10"/>
        <v>0</v>
      </c>
    </row>
    <row r="7" spans="1:57">
      <c r="A7" s="49">
        <f>'CONSULTA BO'!A7</f>
        <v>0</v>
      </c>
      <c r="B7" s="50">
        <f>'CONSULTA BO'!B7</f>
        <v>0</v>
      </c>
      <c r="C7" s="51">
        <f>'CONSULTA BO'!C7</f>
        <v>0</v>
      </c>
      <c r="D7" s="51"/>
      <c r="E7" s="52"/>
      <c r="F7" s="51"/>
      <c r="G7" s="53"/>
      <c r="H7" s="52"/>
      <c r="I7" s="54">
        <f t="shared" si="0"/>
        <v>0</v>
      </c>
      <c r="J7" s="55" t="str">
        <f t="shared" si="1"/>
        <v/>
      </c>
      <c r="K7" s="52"/>
      <c r="L7" s="56">
        <f ca="1">DATEDIF(G7,TODAY(),"M")</f>
        <v>1467</v>
      </c>
      <c r="M7" s="49">
        <f>'CONSULTA BO'!D7</f>
        <v>0</v>
      </c>
      <c r="N7" s="57">
        <f>'CONSULTA BO'!E7</f>
        <v>0</v>
      </c>
      <c r="O7" s="58"/>
      <c r="P7" s="90"/>
      <c r="Q7" s="90" t="str">
        <f ca="1">IF(K7="Downgrade de tarifas",TODAY(),"")</f>
        <v/>
      </c>
      <c r="R7" s="51">
        <f>'CONSULTA BO'!G7</f>
        <v>0</v>
      </c>
      <c r="S7" s="51"/>
      <c r="T7" s="49">
        <f>'CONSULTA BO'!H7</f>
        <v>0</v>
      </c>
      <c r="U7" s="49"/>
      <c r="V7" s="59" t="str">
        <f>IF(K7&lt;&gt;"Downgrade de tarifas","NO","SI")</f>
        <v>NO</v>
      </c>
      <c r="W7" s="59" t="str">
        <f>IF(K7&lt;&gt;"Downgrade de tarifas","NO","SI")</f>
        <v>NO</v>
      </c>
      <c r="X7" s="52"/>
      <c r="Y7" s="52"/>
      <c r="Z7" s="49">
        <v>0</v>
      </c>
      <c r="AA7" s="53">
        <f>'CONSULTA BO'!J7</f>
        <v>0</v>
      </c>
      <c r="AB7" s="95">
        <f>'CONSULTA BO'!K7</f>
        <v>0</v>
      </c>
      <c r="AC7" s="60"/>
      <c r="AD7" s="52"/>
      <c r="AE7" s="61">
        <f t="shared" si="2"/>
        <v>0</v>
      </c>
      <c r="AF7" s="87" t="e">
        <f>IF(#REF!*AE7&lt;0,"0",#REF!*AE7)</f>
        <v>#REF!</v>
      </c>
      <c r="AG7" s="62">
        <f>IF(AA7&lt;&gt;0/1/1900,AA7,IF(O7&gt;G7+15,O7,G7))</f>
        <v>0</v>
      </c>
      <c r="AH7" s="52">
        <f>'CONSULTA BO'!M7</f>
        <v>0</v>
      </c>
      <c r="AI7" s="54">
        <f t="shared" si="3"/>
        <v>0</v>
      </c>
      <c r="AJ7" s="88" t="str">
        <f ca="1">IF((AG7-TODAY())+(I7+AI7)&lt;0,"0",(AG7-TODAY())+(I7+AI7))</f>
        <v>0</v>
      </c>
      <c r="AK7" s="63">
        <f t="shared" ca="1" si="11"/>
        <v>0</v>
      </c>
      <c r="AL7" s="91" t="str">
        <f ca="1">IF(OR(AB7="Stock captación",AB7="GGCC con coste CD3"),"0",IF(AND(AK7&gt;=1,AK7&lt;=6),70,IF(AND(AK7&gt;6,AK7&lt;=12),110,IF(AND(AK7&gt;12,AK7&lt;=18),150,IF(AND(AK7&gt;18,AK7&lt;=26),200,"0")))))</f>
        <v>0</v>
      </c>
      <c r="AM7" s="92" t="str">
        <f ca="1">IF(AK7=0,"0",IF(LEFT(Z7,6)="IPHONE","150","0"))</f>
        <v>0</v>
      </c>
      <c r="AN7" s="91" t="str">
        <f ca="1">IF(OR(AB7="Stock captación",AB7="GGCC con coste CD3"),"0",IF(AND(AK7&gt;=1,AK7&lt;=6),20,IF(AND(AK7&gt;6,AK7&lt;=12),60,IF(AND(AK7&gt;12,AK7&lt;=18),100,IF(AND(AK7&gt;18,AK7&lt;=26),200,"0")))))</f>
        <v>0</v>
      </c>
      <c r="AO7" s="52"/>
      <c r="AP7" s="64">
        <f t="shared" ca="1" si="4"/>
        <v>0</v>
      </c>
      <c r="AQ7" s="52"/>
      <c r="AR7" s="65" t="str">
        <f t="shared" si="5"/>
        <v>0</v>
      </c>
      <c r="AS7" s="52"/>
      <c r="AT7" s="65" t="str">
        <f t="shared" si="6"/>
        <v>0</v>
      </c>
      <c r="AU7" s="56">
        <f t="shared" si="7"/>
        <v>0</v>
      </c>
      <c r="AV7" s="52"/>
      <c r="AW7" s="52"/>
      <c r="AX7" s="52"/>
      <c r="AY7" s="61">
        <f t="shared" si="8"/>
        <v>0</v>
      </c>
      <c r="AZ7" s="61">
        <f ca="1">AY7*AK7</f>
        <v>0</v>
      </c>
      <c r="BA7" s="91" t="str">
        <f ca="1">IF(AK7&gt;=1,IF(AK7&lt;12,50%,IF(AK7&gt;13,IF(AK7&lt;24,20%,"0"),"0")),"0")</f>
        <v>0</v>
      </c>
      <c r="BB7" s="61">
        <f t="shared" ca="1" si="9"/>
        <v>0</v>
      </c>
      <c r="BC7" s="52"/>
      <c r="BD7" s="60">
        <f t="shared" ca="1" si="10"/>
        <v>0</v>
      </c>
    </row>
    <row r="8" spans="1:57">
      <c r="A8" s="49">
        <f>'CONSULTA BO'!A8</f>
        <v>0</v>
      </c>
      <c r="B8" s="50">
        <f>'CONSULTA BO'!B8</f>
        <v>0</v>
      </c>
      <c r="C8" s="51">
        <f>'CONSULTA BO'!C8</f>
        <v>0</v>
      </c>
      <c r="D8" s="51"/>
      <c r="E8" s="52"/>
      <c r="F8" s="51"/>
      <c r="G8" s="53"/>
      <c r="H8" s="52"/>
      <c r="I8" s="54">
        <f t="shared" si="0"/>
        <v>0</v>
      </c>
      <c r="J8" s="55" t="str">
        <f t="shared" si="1"/>
        <v/>
      </c>
      <c r="K8" s="52"/>
      <c r="L8" s="56">
        <f ca="1">DATEDIF(G8,TODAY(),"M")</f>
        <v>1467</v>
      </c>
      <c r="M8" s="49">
        <f>'CONSULTA BO'!D8</f>
        <v>0</v>
      </c>
      <c r="N8" s="57">
        <f>'CONSULTA BO'!E8</f>
        <v>0</v>
      </c>
      <c r="O8" s="58"/>
      <c r="P8" s="90"/>
      <c r="Q8" s="90" t="str">
        <f ca="1">IF(K8="Downgrade de tarifas",TODAY(),"")</f>
        <v/>
      </c>
      <c r="R8" s="51">
        <f>'CONSULTA BO'!G8</f>
        <v>0</v>
      </c>
      <c r="S8" s="51"/>
      <c r="T8" s="49">
        <f>'CONSULTA BO'!H8</f>
        <v>0</v>
      </c>
      <c r="U8" s="49"/>
      <c r="V8" s="59" t="str">
        <f>IF(K8&lt;&gt;"Downgrade de tarifas","NO","SI")</f>
        <v>NO</v>
      </c>
      <c r="W8" s="59" t="str">
        <f>IF(K8&lt;&gt;"Downgrade de tarifas","NO","SI")</f>
        <v>NO</v>
      </c>
      <c r="X8" s="52"/>
      <c r="Y8" s="52"/>
      <c r="Z8" s="49">
        <v>0</v>
      </c>
      <c r="AA8" s="53">
        <f>'CONSULTA BO'!J8</f>
        <v>0</v>
      </c>
      <c r="AB8" s="95">
        <f>'CONSULTA BO'!K8</f>
        <v>0</v>
      </c>
      <c r="AC8" s="60"/>
      <c r="AD8" s="52"/>
      <c r="AE8" s="61">
        <f t="shared" si="2"/>
        <v>0</v>
      </c>
      <c r="AF8" s="87" t="e">
        <f>IF(#REF!*AE8&lt;0,"0",#REF!*AE8)</f>
        <v>#REF!</v>
      </c>
      <c r="AG8" s="62">
        <f>IF(AA8&lt;&gt;0/1/1900,AA8,IF(O8&gt;G8+15,O8,G8))</f>
        <v>0</v>
      </c>
      <c r="AH8" s="52">
        <f>'CONSULTA BO'!M8</f>
        <v>0</v>
      </c>
      <c r="AI8" s="54">
        <f t="shared" si="3"/>
        <v>0</v>
      </c>
      <c r="AJ8" s="88" t="str">
        <f ca="1">IF((AG8-TODAY())+(I8+AI8)&lt;0,"0",(AG8-TODAY())+(I8+AI8))</f>
        <v>0</v>
      </c>
      <c r="AK8" s="63">
        <f t="shared" ca="1" si="11"/>
        <v>0</v>
      </c>
      <c r="AL8" s="91" t="str">
        <f ca="1">IF(OR(AB8="Stock captación",AB8="GGCC con coste CD3"),"0",IF(AND(AK8&gt;=1,AK8&lt;=6),70,IF(AND(AK8&gt;6,AK8&lt;=12),110,IF(AND(AK8&gt;12,AK8&lt;=18),150,IF(AND(AK8&gt;18,AK8&lt;=26),200,"0")))))</f>
        <v>0</v>
      </c>
      <c r="AM8" s="92" t="str">
        <f ca="1">IF(AK8=0,"0",IF(LEFT(Z8,6)="IPHONE","150","0"))</f>
        <v>0</v>
      </c>
      <c r="AN8" s="91" t="str">
        <f ca="1">IF(OR(AB8="Stock captación",AB8="GGCC con coste CD3"),"0",IF(AND(AK8&gt;=1,AK8&lt;=6),20,IF(AND(AK8&gt;6,AK8&lt;=12),60,IF(AND(AK8&gt;12,AK8&lt;=18),100,IF(AND(AK8&gt;18,AK8&lt;=26),200,"0")))))</f>
        <v>0</v>
      </c>
      <c r="AO8" s="52"/>
      <c r="AP8" s="64">
        <f t="shared" ca="1" si="4"/>
        <v>0</v>
      </c>
      <c r="AQ8" s="52"/>
      <c r="AR8" s="65" t="str">
        <f t="shared" si="5"/>
        <v>0</v>
      </c>
      <c r="AS8" s="52"/>
      <c r="AT8" s="65" t="str">
        <f t="shared" si="6"/>
        <v>0</v>
      </c>
      <c r="AU8" s="56">
        <f t="shared" si="7"/>
        <v>0</v>
      </c>
      <c r="AV8" s="52"/>
      <c r="AW8" s="52"/>
      <c r="AX8" s="52"/>
      <c r="AY8" s="61">
        <f t="shared" si="8"/>
        <v>0</v>
      </c>
      <c r="AZ8" s="61">
        <f ca="1">AY8*AK8</f>
        <v>0</v>
      </c>
      <c r="BA8" s="91" t="str">
        <f ca="1">IF(AK8&gt;=1,IF(AK8&lt;12,50%,IF(AK8&gt;13,IF(AK8&lt;24,20%,"0"),"0")),"0")</f>
        <v>0</v>
      </c>
      <c r="BB8" s="61">
        <f t="shared" ca="1" si="9"/>
        <v>0</v>
      </c>
      <c r="BC8" s="52"/>
      <c r="BD8" s="60">
        <f t="shared" ca="1" si="10"/>
        <v>0</v>
      </c>
    </row>
    <row r="9" spans="1:57">
      <c r="A9" s="49">
        <f>'CONSULTA BO'!A9</f>
        <v>0</v>
      </c>
      <c r="B9" s="50">
        <f>'CONSULTA BO'!B9</f>
        <v>0</v>
      </c>
      <c r="C9" s="51">
        <f>'CONSULTA BO'!C9</f>
        <v>0</v>
      </c>
      <c r="D9" s="51"/>
      <c r="E9" s="52"/>
      <c r="F9" s="51"/>
      <c r="G9" s="53"/>
      <c r="H9" s="52"/>
      <c r="I9" s="54">
        <f t="shared" si="0"/>
        <v>0</v>
      </c>
      <c r="J9" s="55" t="str">
        <f t="shared" si="1"/>
        <v/>
      </c>
      <c r="K9" s="52"/>
      <c r="L9" s="86">
        <f ca="1">DATEDIF(G9,TODAY(),"M")</f>
        <v>1467</v>
      </c>
      <c r="M9" s="49">
        <f>'CONSULTA BO'!D9</f>
        <v>0</v>
      </c>
      <c r="N9" s="57">
        <f>'CONSULTA BO'!E9</f>
        <v>0</v>
      </c>
      <c r="O9" s="58"/>
      <c r="P9" s="90"/>
      <c r="Q9" s="90" t="str">
        <f ca="1">IF(K9="Downgrade de tarifas",TODAY(),"")</f>
        <v/>
      </c>
      <c r="R9" s="51">
        <f>'CONSULTA BO'!G9</f>
        <v>0</v>
      </c>
      <c r="S9" s="51"/>
      <c r="T9" s="49">
        <f>'CONSULTA BO'!H9</f>
        <v>0</v>
      </c>
      <c r="U9" s="49"/>
      <c r="V9" s="59" t="str">
        <f>IF(K9&lt;&gt;"Downgrade de tarifas","NO","SI")</f>
        <v>NO</v>
      </c>
      <c r="W9" s="59" t="str">
        <f>IF(K9&lt;&gt;"Downgrade de tarifas","NO","SI")</f>
        <v>NO</v>
      </c>
      <c r="X9" s="52"/>
      <c r="Y9" s="52"/>
      <c r="Z9" s="49" t="s">
        <v>82</v>
      </c>
      <c r="AA9" s="53">
        <f>'CONSULTA BO'!J9</f>
        <v>0</v>
      </c>
      <c r="AB9" s="95">
        <f>'CONSULTA BO'!K9</f>
        <v>0</v>
      </c>
      <c r="AC9" s="60"/>
      <c r="AD9" s="52"/>
      <c r="AE9" s="61">
        <f t="shared" si="2"/>
        <v>0</v>
      </c>
      <c r="AF9" s="87" t="e">
        <f>IF(#REF!*AE9&lt;0,"0",#REF!*AE9)</f>
        <v>#REF!</v>
      </c>
      <c r="AG9" s="62">
        <f>IF(AA9&lt;&gt;0/1/1900,AA9,IF(O9&gt;G9+15,O9,G9))</f>
        <v>0</v>
      </c>
      <c r="AH9" s="52">
        <f>'CONSULTA BO'!M9</f>
        <v>0</v>
      </c>
      <c r="AI9" s="54">
        <f t="shared" si="3"/>
        <v>0</v>
      </c>
      <c r="AJ9" s="88" t="str">
        <f ca="1">IF((AG9-TODAY())+(I9+AI9)&lt;0,"0",(AG9-TODAY())+(I9+AI9))</f>
        <v>0</v>
      </c>
      <c r="AK9" s="63">
        <f t="shared" ca="1" si="11"/>
        <v>0</v>
      </c>
      <c r="AL9" s="91" t="str">
        <f ca="1">IF(OR(AB9="Stock captación",AB9="GGCC con coste CD3"),"0",IF(AND(AK9&gt;=1,AK9&lt;=6),70,IF(AND(AK9&gt;6,AK9&lt;=12),110,IF(AND(AK9&gt;12,AK9&lt;=18),150,IF(AND(AK9&gt;18,AK9&lt;=26),200,"0")))))</f>
        <v>0</v>
      </c>
      <c r="AM9" s="92" t="str">
        <f ca="1">IF(AK9=0,"0",IF(LEFT(Z9,6)="IPHONE","150","0"))</f>
        <v>0</v>
      </c>
      <c r="AN9" s="91" t="str">
        <f ca="1">IF(OR(AB9="Stock captación",AB9="GGCC con coste CD3"),"0",IF(AND(AK9&gt;=1,AK9&lt;=6),20,IF(AND(AK9&gt;6,AK9&lt;=12),60,IF(AND(AK9&gt;12,AK9&lt;=18),100,IF(AND(AK9&gt;18,AK9&lt;=26),200,"0")))))</f>
        <v>0</v>
      </c>
      <c r="AO9" s="52"/>
      <c r="AP9" s="64">
        <f t="shared" ca="1" si="4"/>
        <v>0</v>
      </c>
      <c r="AQ9" s="52"/>
      <c r="AR9" s="65" t="str">
        <f t="shared" si="5"/>
        <v>0</v>
      </c>
      <c r="AS9" s="52"/>
      <c r="AT9" s="65" t="str">
        <f t="shared" si="6"/>
        <v>0</v>
      </c>
      <c r="AU9" s="56">
        <f t="shared" si="7"/>
        <v>0</v>
      </c>
      <c r="AV9" s="52"/>
      <c r="AW9" s="52"/>
      <c r="AX9" s="52"/>
      <c r="AY9" s="61">
        <f t="shared" si="8"/>
        <v>0</v>
      </c>
      <c r="AZ9" s="61">
        <f ca="1">AY9*AK9</f>
        <v>0</v>
      </c>
      <c r="BA9" s="91" t="str">
        <f ca="1">IF(AK9&gt;=1,IF(AK9&lt;12,50%,IF(AK9&gt;13,IF(AK9&lt;24,20%,"0"),"0")),"0")</f>
        <v>0</v>
      </c>
      <c r="BB9" s="61">
        <f t="shared" ca="1" si="9"/>
        <v>0</v>
      </c>
      <c r="BC9" s="52"/>
      <c r="BD9" s="60">
        <f t="shared" ca="1" si="10"/>
        <v>0</v>
      </c>
    </row>
    <row r="10" spans="1:57">
      <c r="A10" s="49">
        <f>'CONSULTA BO'!A10</f>
        <v>0</v>
      </c>
      <c r="B10" s="50">
        <f>'CONSULTA BO'!B10</f>
        <v>0</v>
      </c>
      <c r="C10" s="51">
        <f>'CONSULTA BO'!C10</f>
        <v>0</v>
      </c>
      <c r="D10" s="51"/>
      <c r="E10" s="52"/>
      <c r="F10" s="51"/>
      <c r="G10" s="53"/>
      <c r="H10" s="52"/>
      <c r="I10" s="54">
        <f t="shared" si="0"/>
        <v>0</v>
      </c>
      <c r="J10" s="55" t="str">
        <f t="shared" si="1"/>
        <v/>
      </c>
      <c r="K10" s="52"/>
      <c r="L10" s="56">
        <f ca="1">DATEDIF(G10,TODAY(),"M")</f>
        <v>1467</v>
      </c>
      <c r="M10" s="49">
        <f>'CONSULTA BO'!D10</f>
        <v>0</v>
      </c>
      <c r="N10" s="57">
        <f>'CONSULTA BO'!E10</f>
        <v>0</v>
      </c>
      <c r="O10" s="58"/>
      <c r="P10" s="90"/>
      <c r="Q10" s="90" t="str">
        <f ca="1">IF(K10="Downgrade de tarifas",TODAY(),"")</f>
        <v/>
      </c>
      <c r="R10" s="51">
        <f>'CONSULTA BO'!G10</f>
        <v>0</v>
      </c>
      <c r="S10" s="51"/>
      <c r="T10" s="49">
        <f>'CONSULTA BO'!H10</f>
        <v>0</v>
      </c>
      <c r="U10" s="49"/>
      <c r="V10" s="59" t="str">
        <f>IF(K10&lt;&gt;"Downgrade de tarifas","NO","SI")</f>
        <v>NO</v>
      </c>
      <c r="W10" s="59" t="str">
        <f>IF(K10&lt;&gt;"Downgrade de tarifas","NO","SI")</f>
        <v>NO</v>
      </c>
      <c r="X10" s="52"/>
      <c r="Y10" s="52"/>
      <c r="Z10" s="49" t="s">
        <v>84</v>
      </c>
      <c r="AA10" s="53">
        <f>'CONSULTA BO'!J10</f>
        <v>0</v>
      </c>
      <c r="AB10" s="95">
        <f>'CONSULTA BO'!K10</f>
        <v>0</v>
      </c>
      <c r="AC10" s="60"/>
      <c r="AD10" s="52"/>
      <c r="AE10" s="61">
        <f t="shared" si="2"/>
        <v>0</v>
      </c>
      <c r="AF10" s="87" t="e">
        <f>IF(#REF!*AE10&lt;0,"0",#REF!*AE10)</f>
        <v>#REF!</v>
      </c>
      <c r="AG10" s="62">
        <f>IF(AA10&lt;&gt;0/1/1900,AA10,IF(O10&gt;G10+15,O10,G10))</f>
        <v>0</v>
      </c>
      <c r="AH10" s="52">
        <f>'CONSULTA BO'!M10</f>
        <v>0</v>
      </c>
      <c r="AI10" s="54">
        <f t="shared" si="3"/>
        <v>0</v>
      </c>
      <c r="AJ10" s="88" t="str">
        <f ca="1">IF((AG10-TODAY())+(I10+AI10)&lt;0,"0",(AG10-TODAY())+(I10+AI10))</f>
        <v>0</v>
      </c>
      <c r="AK10" s="63">
        <f t="shared" ca="1" si="11"/>
        <v>0</v>
      </c>
      <c r="AL10" s="91" t="str">
        <f ca="1">IF(OR(AB10="Stock captación",AB10="GGCC con coste CD3"),"0",IF(AND(AK10&gt;=1,AK10&lt;=6),70,IF(AND(AK10&gt;6,AK10&lt;=12),110,IF(AND(AK10&gt;12,AK10&lt;=18),150,IF(AND(AK10&gt;18,AK10&lt;=26),200,"0")))))</f>
        <v>0</v>
      </c>
      <c r="AM10" s="92" t="str">
        <f ca="1">IF(AK10=0,"0",IF(LEFT(Z10,6)="IPHONE","150","0"))</f>
        <v>0</v>
      </c>
      <c r="AN10" s="91" t="str">
        <f ca="1">IF(OR(AB10="Stock captación",AB10="GGCC con coste CD3"),"0",IF(AND(AK10&gt;=1,AK10&lt;=6),20,IF(AND(AK10&gt;6,AK10&lt;=12),60,IF(AND(AK10&gt;12,AK10&lt;=18),100,IF(AND(AK10&gt;18,AK10&lt;=26),200,"0")))))</f>
        <v>0</v>
      </c>
      <c r="AO10" s="52"/>
      <c r="AP10" s="64">
        <f t="shared" ca="1" si="4"/>
        <v>0</v>
      </c>
      <c r="AQ10" s="52"/>
      <c r="AR10" s="65" t="str">
        <f t="shared" si="5"/>
        <v>0</v>
      </c>
      <c r="AS10" s="52"/>
      <c r="AT10" s="65" t="str">
        <f t="shared" si="6"/>
        <v>0</v>
      </c>
      <c r="AU10" s="56">
        <f t="shared" si="7"/>
        <v>0</v>
      </c>
      <c r="AV10" s="52"/>
      <c r="AW10" s="52"/>
      <c r="AX10" s="52"/>
      <c r="AY10" s="61">
        <f t="shared" si="8"/>
        <v>0</v>
      </c>
      <c r="AZ10" s="61">
        <f ca="1">AY10*AK10</f>
        <v>0</v>
      </c>
      <c r="BA10" s="91" t="str">
        <f ca="1">IF(AK10&gt;=1,IF(AK10&lt;12,50%,IF(AK10&gt;13,IF(AK10&lt;24,20%,"0"),"0")),"0")</f>
        <v>0</v>
      </c>
      <c r="BB10" s="61">
        <f t="shared" ca="1" si="9"/>
        <v>0</v>
      </c>
      <c r="BC10" s="52"/>
      <c r="BD10" s="60">
        <f t="shared" ca="1" si="10"/>
        <v>0</v>
      </c>
    </row>
    <row r="11" spans="1:57">
      <c r="A11" s="49">
        <f>'CONSULTA BO'!A11</f>
        <v>0</v>
      </c>
      <c r="B11" s="50">
        <f>'CONSULTA BO'!B11</f>
        <v>0</v>
      </c>
      <c r="C11" s="51">
        <f>'CONSULTA BO'!C11</f>
        <v>0</v>
      </c>
      <c r="D11" s="51"/>
      <c r="E11" s="52"/>
      <c r="F11" s="51"/>
      <c r="G11" s="53"/>
      <c r="H11" s="52"/>
      <c r="I11" s="54">
        <f t="shared" si="0"/>
        <v>0</v>
      </c>
      <c r="J11" s="55" t="str">
        <f t="shared" si="1"/>
        <v/>
      </c>
      <c r="K11" s="52"/>
      <c r="L11" s="56">
        <f ca="1">DATEDIF(G11,TODAY(),"M")</f>
        <v>1467</v>
      </c>
      <c r="M11" s="49">
        <f>'CONSULTA BO'!D11</f>
        <v>0</v>
      </c>
      <c r="N11" s="57">
        <f>'CONSULTA BO'!E11</f>
        <v>0</v>
      </c>
      <c r="O11" s="58"/>
      <c r="P11" s="90"/>
      <c r="Q11" s="90" t="str">
        <f ca="1">IF(K11="Downgrade de tarifas",TODAY(),"")</f>
        <v/>
      </c>
      <c r="R11" s="51">
        <f>'CONSULTA BO'!G11</f>
        <v>0</v>
      </c>
      <c r="S11" s="51"/>
      <c r="T11" s="49">
        <f>'CONSULTA BO'!H11</f>
        <v>0</v>
      </c>
      <c r="U11" s="49"/>
      <c r="V11" s="59" t="str">
        <f>IF(K11&lt;&gt;"Downgrade de tarifas","NO","SI")</f>
        <v>NO</v>
      </c>
      <c r="W11" s="59" t="str">
        <f>IF(K11&lt;&gt;"Downgrade de tarifas","NO","SI")</f>
        <v>NO</v>
      </c>
      <c r="X11" s="52"/>
      <c r="Y11" s="52"/>
      <c r="Z11" s="49" t="s">
        <v>84</v>
      </c>
      <c r="AA11" s="53">
        <f>'CONSULTA BO'!J11</f>
        <v>0</v>
      </c>
      <c r="AB11" s="95">
        <f>'CONSULTA BO'!K11</f>
        <v>0</v>
      </c>
      <c r="AC11" s="60"/>
      <c r="AD11" s="52"/>
      <c r="AE11" s="61">
        <f t="shared" si="2"/>
        <v>0</v>
      </c>
      <c r="AF11" s="87" t="e">
        <f>IF(#REF!*AE11&lt;0,"0",#REF!*AE11)</f>
        <v>#REF!</v>
      </c>
      <c r="AG11" s="62">
        <f>IF(AA11&lt;&gt;0/1/1900,AA11,IF(O11&gt;G11+15,O11,G11))</f>
        <v>0</v>
      </c>
      <c r="AH11" s="52">
        <f>'CONSULTA BO'!M11</f>
        <v>0</v>
      </c>
      <c r="AI11" s="54">
        <f t="shared" si="3"/>
        <v>0</v>
      </c>
      <c r="AJ11" s="88" t="str">
        <f ca="1">IF((AG11-TODAY())+(I11+AI11)&lt;0,"0",(AG11-TODAY())+(I11+AI11))</f>
        <v>0</v>
      </c>
      <c r="AK11" s="63">
        <f t="shared" ca="1" si="11"/>
        <v>0</v>
      </c>
      <c r="AL11" s="91" t="str">
        <f ca="1">IF(OR(AB11="Stock captación",AB11="GGCC con coste CD3"),"0",IF(AND(AK11&gt;=1,AK11&lt;=6),70,IF(AND(AK11&gt;6,AK11&lt;=12),110,IF(AND(AK11&gt;12,AK11&lt;=18),150,IF(AND(AK11&gt;18,AK11&lt;=26),200,"0")))))</f>
        <v>0</v>
      </c>
      <c r="AM11" s="92" t="str">
        <f ca="1">IF(AK11=0,"0",IF(LEFT(Z11,6)="IPHONE","150","0"))</f>
        <v>0</v>
      </c>
      <c r="AN11" s="91" t="str">
        <f ca="1">IF(OR(AB11="Stock captación",AB11="GGCC con coste CD3"),"0",IF(AND(AK11&gt;=1,AK11&lt;=6),20,IF(AND(AK11&gt;6,AK11&lt;=12),60,IF(AND(AK11&gt;12,AK11&lt;=18),100,IF(AND(AK11&gt;18,AK11&lt;=26),200,"0")))))</f>
        <v>0</v>
      </c>
      <c r="AO11" s="52"/>
      <c r="AP11" s="64">
        <f t="shared" ca="1" si="4"/>
        <v>0</v>
      </c>
      <c r="AQ11" s="52"/>
      <c r="AR11" s="65" t="str">
        <f t="shared" si="5"/>
        <v>0</v>
      </c>
      <c r="AS11" s="52"/>
      <c r="AT11" s="65" t="str">
        <f t="shared" si="6"/>
        <v>0</v>
      </c>
      <c r="AU11" s="56">
        <f t="shared" si="7"/>
        <v>0</v>
      </c>
      <c r="AV11" s="52"/>
      <c r="AW11" s="52"/>
      <c r="AX11" s="52"/>
      <c r="AY11" s="61">
        <f t="shared" si="8"/>
        <v>0</v>
      </c>
      <c r="AZ11" s="61">
        <f ca="1">AY11*AK11</f>
        <v>0</v>
      </c>
      <c r="BA11" s="91" t="str">
        <f ca="1">IF(AK11&gt;=1,IF(AK11&lt;12,50%,IF(AK11&gt;13,IF(AK11&lt;24,20%,"0"),"0")),"0")</f>
        <v>0</v>
      </c>
      <c r="BB11" s="61">
        <f t="shared" ca="1" si="9"/>
        <v>0</v>
      </c>
      <c r="BC11" s="52"/>
      <c r="BD11" s="60">
        <f t="shared" ca="1" si="10"/>
        <v>0</v>
      </c>
    </row>
    <row r="12" spans="1:57">
      <c r="A12" s="49">
        <f>'CONSULTA BO'!A12</f>
        <v>0</v>
      </c>
      <c r="B12" s="50">
        <f>'CONSULTA BO'!B12</f>
        <v>0</v>
      </c>
      <c r="C12" s="51">
        <f>'CONSULTA BO'!C12</f>
        <v>0</v>
      </c>
      <c r="D12" s="51"/>
      <c r="E12" s="52"/>
      <c r="F12" s="51"/>
      <c r="G12" s="53"/>
      <c r="H12" s="52"/>
      <c r="I12" s="54">
        <f t="shared" si="0"/>
        <v>0</v>
      </c>
      <c r="J12" s="55" t="str">
        <f t="shared" si="1"/>
        <v/>
      </c>
      <c r="K12" s="52"/>
      <c r="L12" s="56">
        <f ca="1">DATEDIF(G12,TODAY(),"M")</f>
        <v>1467</v>
      </c>
      <c r="M12" s="49">
        <f>'CONSULTA BO'!D12</f>
        <v>0</v>
      </c>
      <c r="N12" s="57">
        <f>'CONSULTA BO'!E12</f>
        <v>0</v>
      </c>
      <c r="O12" s="58"/>
      <c r="P12" s="90"/>
      <c r="Q12" s="90" t="str">
        <f ca="1">IF(K12="Downgrade de tarifas",TODAY(),"")</f>
        <v/>
      </c>
      <c r="R12" s="51">
        <f>'CONSULTA BO'!G12</f>
        <v>0</v>
      </c>
      <c r="S12" s="51"/>
      <c r="T12" s="49">
        <f>'CONSULTA BO'!H12</f>
        <v>0</v>
      </c>
      <c r="U12" s="49"/>
      <c r="V12" s="59" t="str">
        <f>IF(K12&lt;&gt;"Downgrade de tarifas","NO","SI")</f>
        <v>NO</v>
      </c>
      <c r="W12" s="59" t="str">
        <f>IF(K12&lt;&gt;"Downgrade de tarifas","NO","SI")</f>
        <v>NO</v>
      </c>
      <c r="X12" s="52"/>
      <c r="Y12" s="52"/>
      <c r="Z12" s="49">
        <v>0</v>
      </c>
      <c r="AA12" s="53">
        <f>'CONSULTA BO'!J12</f>
        <v>0</v>
      </c>
      <c r="AB12" s="95">
        <f>'CONSULTA BO'!K12</f>
        <v>0</v>
      </c>
      <c r="AC12" s="60"/>
      <c r="AD12" s="52"/>
      <c r="AE12" s="61">
        <f t="shared" si="2"/>
        <v>0</v>
      </c>
      <c r="AF12" s="87" t="e">
        <f>IF(#REF!*AE12&lt;0,"0",#REF!*AE12)</f>
        <v>#REF!</v>
      </c>
      <c r="AG12" s="62">
        <f>IF(AA12&lt;&gt;0/1/1900,AA12,IF(O12&gt;G12+15,O12,G12))</f>
        <v>0</v>
      </c>
      <c r="AH12" s="52">
        <f>'CONSULTA BO'!M12</f>
        <v>0</v>
      </c>
      <c r="AI12" s="54">
        <f t="shared" si="3"/>
        <v>0</v>
      </c>
      <c r="AJ12" s="88" t="str">
        <f ca="1">IF((AG12-TODAY())+(I12+AI12)&lt;0,"0",(AG12-TODAY())+(I12+AI12))</f>
        <v>0</v>
      </c>
      <c r="AK12" s="63">
        <f t="shared" ca="1" si="11"/>
        <v>0</v>
      </c>
      <c r="AL12" s="91" t="str">
        <f ca="1">IF(OR(AB12="Stock captación",AB12="GGCC con coste CD3"),"0",IF(AND(AK12&gt;=1,AK12&lt;=6),70,IF(AND(AK12&gt;6,AK12&lt;=12),110,IF(AND(AK12&gt;12,AK12&lt;=18),150,IF(AND(AK12&gt;18,AK12&lt;=26),200,"0")))))</f>
        <v>0</v>
      </c>
      <c r="AM12" s="92" t="str">
        <f ca="1">IF(AK12=0,"0",IF(LEFT(Z12,6)="IPHONE","150","0"))</f>
        <v>0</v>
      </c>
      <c r="AN12" s="91" t="str">
        <f ca="1">IF(OR(AB12="Stock captación",AB12="GGCC con coste CD3"),"0",IF(AND(AK12&gt;=1,AK12&lt;=6),20,IF(AND(AK12&gt;6,AK12&lt;=12),60,IF(AND(AK12&gt;12,AK12&lt;=18),100,IF(AND(AK12&gt;18,AK12&lt;=26),200,"0")))))</f>
        <v>0</v>
      </c>
      <c r="AO12" s="52"/>
      <c r="AP12" s="64">
        <f t="shared" ca="1" si="4"/>
        <v>0</v>
      </c>
      <c r="AQ12" s="52"/>
      <c r="AR12" s="65" t="str">
        <f t="shared" si="5"/>
        <v>0</v>
      </c>
      <c r="AS12" s="52"/>
      <c r="AT12" s="65" t="str">
        <f t="shared" si="6"/>
        <v>0</v>
      </c>
      <c r="AU12" s="56">
        <f t="shared" si="7"/>
        <v>0</v>
      </c>
      <c r="AV12" s="52"/>
      <c r="AW12" s="52"/>
      <c r="AX12" s="52"/>
      <c r="AY12" s="61">
        <f t="shared" si="8"/>
        <v>0</v>
      </c>
      <c r="AZ12" s="61">
        <f ca="1">AY12*AK12</f>
        <v>0</v>
      </c>
      <c r="BA12" s="91" t="str">
        <f ca="1">IF(AK12&gt;=1,IF(AK12&lt;12,50%,IF(AK12&gt;13,IF(AK12&lt;24,20%,"0"),"0")),"0")</f>
        <v>0</v>
      </c>
      <c r="BB12" s="61">
        <f t="shared" ca="1" si="9"/>
        <v>0</v>
      </c>
      <c r="BC12" s="52"/>
      <c r="BD12" s="60">
        <f t="shared" ca="1" si="10"/>
        <v>0</v>
      </c>
    </row>
    <row r="13" spans="1:57">
      <c r="A13" s="49">
        <f>'CONSULTA BO'!A13</f>
        <v>0</v>
      </c>
      <c r="B13" s="50">
        <f>'CONSULTA BO'!B13</f>
        <v>0</v>
      </c>
      <c r="C13" s="51">
        <f>'CONSULTA BO'!C13</f>
        <v>0</v>
      </c>
      <c r="D13" s="51"/>
      <c r="E13" s="52"/>
      <c r="F13" s="51"/>
      <c r="G13" s="53"/>
      <c r="H13" s="52"/>
      <c r="I13" s="54">
        <f t="shared" si="0"/>
        <v>0</v>
      </c>
      <c r="J13" s="55" t="str">
        <f t="shared" si="1"/>
        <v/>
      </c>
      <c r="K13" s="52"/>
      <c r="L13" s="56">
        <f ca="1">DATEDIF(G13,TODAY(),"M")</f>
        <v>1467</v>
      </c>
      <c r="M13" s="49">
        <f>'CONSULTA BO'!D13</f>
        <v>0</v>
      </c>
      <c r="N13" s="96">
        <f>'CONSULTA BO'!E13</f>
        <v>0</v>
      </c>
      <c r="O13" s="58"/>
      <c r="P13" s="90"/>
      <c r="Q13" s="90" t="str">
        <f ca="1">IF(K13="Downgrade de tarifas",TODAY(),"")</f>
        <v/>
      </c>
      <c r="R13" s="51">
        <f>'CONSULTA BO'!G13</f>
        <v>0</v>
      </c>
      <c r="S13" s="51"/>
      <c r="T13" s="49">
        <f>'CONSULTA BO'!H13</f>
        <v>0</v>
      </c>
      <c r="U13" s="49"/>
      <c r="V13" s="59" t="str">
        <f>IF(K13&lt;&gt;"Downgrade de tarifas","NO","SI")</f>
        <v>NO</v>
      </c>
      <c r="W13" s="59" t="str">
        <f>IF(K13&lt;&gt;"Downgrade de tarifas","NO","SI")</f>
        <v>NO</v>
      </c>
      <c r="X13" s="52"/>
      <c r="Y13" s="52"/>
      <c r="Z13" s="49" t="s">
        <v>85</v>
      </c>
      <c r="AA13" s="53">
        <f>'CONSULTA BO'!J13</f>
        <v>0</v>
      </c>
      <c r="AB13" s="95">
        <f>'CONSULTA BO'!K13</f>
        <v>0</v>
      </c>
      <c r="AC13" s="60"/>
      <c r="AD13" s="52"/>
      <c r="AE13" s="61">
        <f t="shared" si="2"/>
        <v>0</v>
      </c>
      <c r="AF13" s="87" t="e">
        <f>IF(#REF!*AE13&lt;0,"0",#REF!*AE13)</f>
        <v>#REF!</v>
      </c>
      <c r="AG13" s="62">
        <f>IF(AA13&lt;&gt;0/1/1900,AA13,IF(O13&gt;G13+15,O13,G13))</f>
        <v>0</v>
      </c>
      <c r="AH13" s="52">
        <f>'CONSULTA BO'!M13</f>
        <v>0</v>
      </c>
      <c r="AI13" s="54">
        <f t="shared" si="3"/>
        <v>0</v>
      </c>
      <c r="AJ13" s="88" t="str">
        <f ca="1">IF((AG13-TODAY())+(I13+AI13)&lt;0,"0",(AG13-TODAY())+(I13+AI13))</f>
        <v>0</v>
      </c>
      <c r="AK13" s="63">
        <f t="shared" ca="1" si="11"/>
        <v>0</v>
      </c>
      <c r="AL13" s="91" t="str">
        <f ca="1">IF(OR(AB13="Stock captación",AB13="GGCC con coste CD3"),"0",IF(AND(AK13&gt;=1,AK13&lt;=6),70,IF(AND(AK13&gt;6,AK13&lt;=12),110,IF(AND(AK13&gt;12,AK13&lt;=18),150,IF(AND(AK13&gt;18,AK13&lt;=26),200,"0")))))</f>
        <v>0</v>
      </c>
      <c r="AM13" s="92" t="str">
        <f ca="1">IF(AK13=0,"0",IF(LEFT(Z13,6)="IPHONE","150","0"))</f>
        <v>0</v>
      </c>
      <c r="AN13" s="91" t="str">
        <f ca="1">IF(OR(AB13="Stock captación",AB13="GGCC con coste CD3"),"0",IF(AND(AK13&gt;=1,AK13&lt;=6),20,IF(AND(AK13&gt;6,AK13&lt;=12),60,IF(AND(AK13&gt;12,AK13&lt;=18),100,IF(AND(AK13&gt;18,AK13&lt;=26),200,"0")))))</f>
        <v>0</v>
      </c>
      <c r="AO13" s="52"/>
      <c r="AP13" s="64">
        <f t="shared" ca="1" si="4"/>
        <v>0</v>
      </c>
      <c r="AQ13" s="52"/>
      <c r="AR13" s="65" t="str">
        <f t="shared" si="5"/>
        <v>0</v>
      </c>
      <c r="AS13" s="52"/>
      <c r="AT13" s="65" t="str">
        <f t="shared" si="6"/>
        <v>0</v>
      </c>
      <c r="AU13" s="56">
        <f t="shared" si="7"/>
        <v>0</v>
      </c>
      <c r="AV13" s="52"/>
      <c r="AW13" s="52"/>
      <c r="AX13" s="52"/>
      <c r="AY13" s="61">
        <f t="shared" si="8"/>
        <v>0</v>
      </c>
      <c r="AZ13" s="61">
        <f ca="1">AY13*AK13</f>
        <v>0</v>
      </c>
      <c r="BA13" s="91" t="str">
        <f ca="1">IF(AK13&gt;=1,IF(AK13&lt;12,50%,IF(AK13&gt;13,IF(AK13&lt;24,20%,"0"),"0")),"0")</f>
        <v>0</v>
      </c>
      <c r="BB13" s="61">
        <f t="shared" ca="1" si="9"/>
        <v>0</v>
      </c>
      <c r="BC13" s="52"/>
      <c r="BD13" s="60">
        <f t="shared" ca="1" si="10"/>
        <v>0</v>
      </c>
    </row>
    <row r="14" spans="1:57">
      <c r="A14" s="49">
        <f>'CONSULTA BO'!A14</f>
        <v>0</v>
      </c>
      <c r="B14" s="50">
        <f>'CONSULTA BO'!B14</f>
        <v>0</v>
      </c>
      <c r="C14" s="51">
        <f>'CONSULTA BO'!C14</f>
        <v>0</v>
      </c>
      <c r="D14" s="51"/>
      <c r="E14" s="52"/>
      <c r="F14" s="51"/>
      <c r="G14" s="53"/>
      <c r="H14" s="52"/>
      <c r="I14" s="54">
        <f t="shared" si="0"/>
        <v>0</v>
      </c>
      <c r="J14" s="55" t="str">
        <f t="shared" si="1"/>
        <v/>
      </c>
      <c r="K14" s="52"/>
      <c r="L14" s="56">
        <f ca="1">DATEDIF(G14,TODAY(),"M")</f>
        <v>1467</v>
      </c>
      <c r="M14" s="49">
        <f>'CONSULTA BO'!D14</f>
        <v>0</v>
      </c>
      <c r="N14" s="96">
        <f>'CONSULTA BO'!E14</f>
        <v>0</v>
      </c>
      <c r="O14" s="58"/>
      <c r="P14" s="90"/>
      <c r="Q14" s="90" t="str">
        <f ca="1">IF(K14="Downgrade de tarifas",TODAY(),"")</f>
        <v/>
      </c>
      <c r="R14" s="51">
        <f>'CONSULTA BO'!G14</f>
        <v>0</v>
      </c>
      <c r="S14" s="51"/>
      <c r="T14" s="49">
        <f>'CONSULTA BO'!H14</f>
        <v>0</v>
      </c>
      <c r="U14" s="49"/>
      <c r="V14" s="59" t="str">
        <f>IF(K14&lt;&gt;"Downgrade de tarifas","NO","SI")</f>
        <v>NO</v>
      </c>
      <c r="W14" s="59" t="str">
        <f>IF(K14&lt;&gt;"Downgrade de tarifas","NO","SI")</f>
        <v>NO</v>
      </c>
      <c r="X14" s="52"/>
      <c r="Y14" s="52"/>
      <c r="Z14" s="49">
        <v>0</v>
      </c>
      <c r="AA14" s="53">
        <f>'CONSULTA BO'!J14</f>
        <v>0</v>
      </c>
      <c r="AB14" s="95">
        <f>'CONSULTA BO'!K14</f>
        <v>0</v>
      </c>
      <c r="AC14" s="60"/>
      <c r="AD14" s="52"/>
      <c r="AE14" s="61">
        <f t="shared" si="2"/>
        <v>0</v>
      </c>
      <c r="AF14" s="87" t="e">
        <f>IF(#REF!*AE14&lt;0,"0",#REF!*AE14)</f>
        <v>#REF!</v>
      </c>
      <c r="AG14" s="62">
        <f>IF(AA14&lt;&gt;0/1/1900,AA14,IF(O14&gt;G14+15,O14,G14))</f>
        <v>0</v>
      </c>
      <c r="AH14" s="52">
        <f>'CONSULTA BO'!M14</f>
        <v>0</v>
      </c>
      <c r="AI14" s="54">
        <f t="shared" si="3"/>
        <v>0</v>
      </c>
      <c r="AJ14" s="88" t="str">
        <f ca="1">IF((AG14-TODAY())+(I14+AI14)&lt;0,"0",(AG14-TODAY())+(I14+AI14))</f>
        <v>0</v>
      </c>
      <c r="AK14" s="63">
        <f t="shared" ca="1" si="11"/>
        <v>0</v>
      </c>
      <c r="AL14" s="91" t="str">
        <f ca="1">IF(OR(AB14="Stock captación",AB14="GGCC con coste CD3"),"0",IF(AND(AK14&gt;=1,AK14&lt;=6),70,IF(AND(AK14&gt;6,AK14&lt;=12),110,IF(AND(AK14&gt;12,AK14&lt;=18),150,IF(AND(AK14&gt;18,AK14&lt;=26),200,"0")))))</f>
        <v>0</v>
      </c>
      <c r="AM14" s="92" t="str">
        <f ca="1">IF(AK14=0,"0",IF(LEFT(Z14,6)="IPHONE","150","0"))</f>
        <v>0</v>
      </c>
      <c r="AN14" s="91" t="str">
        <f ca="1">IF(OR(AB14="Stock captación",AB14="GGCC con coste CD3"),"0",IF(AND(AK14&gt;=1,AK14&lt;=6),20,IF(AND(AK14&gt;6,AK14&lt;=12),60,IF(AND(AK14&gt;12,AK14&lt;=18),100,IF(AND(AK14&gt;18,AK14&lt;=26),200,"0")))))</f>
        <v>0</v>
      </c>
      <c r="AO14" s="52"/>
      <c r="AP14" s="64">
        <f t="shared" ca="1" si="4"/>
        <v>0</v>
      </c>
      <c r="AQ14" s="52"/>
      <c r="AR14" s="65" t="str">
        <f t="shared" si="5"/>
        <v>0</v>
      </c>
      <c r="AS14" s="52"/>
      <c r="AT14" s="65" t="str">
        <f t="shared" si="6"/>
        <v>0</v>
      </c>
      <c r="AU14" s="56">
        <f t="shared" si="7"/>
        <v>0</v>
      </c>
      <c r="AV14" s="52"/>
      <c r="AW14" s="52"/>
      <c r="AX14" s="52"/>
      <c r="AY14" s="61">
        <f t="shared" si="8"/>
        <v>0</v>
      </c>
      <c r="AZ14" s="61">
        <f ca="1">AY14*AK14</f>
        <v>0</v>
      </c>
      <c r="BA14" s="91" t="str">
        <f ca="1">IF(AK14&gt;=1,IF(AK14&lt;12,50%,IF(AK14&gt;13,IF(AK14&lt;24,20%,"0"),"0")),"0")</f>
        <v>0</v>
      </c>
      <c r="BB14" s="61">
        <f t="shared" ca="1" si="9"/>
        <v>0</v>
      </c>
      <c r="BC14" s="52"/>
      <c r="BD14" s="60">
        <f t="shared" ca="1" si="10"/>
        <v>0</v>
      </c>
    </row>
    <row r="15" spans="1:57">
      <c r="A15" s="49">
        <f>'CONSULTA BO'!A15</f>
        <v>0</v>
      </c>
      <c r="B15" s="50">
        <f>'CONSULTA BO'!B15</f>
        <v>0</v>
      </c>
      <c r="C15" s="51">
        <f>'CONSULTA BO'!C15</f>
        <v>0</v>
      </c>
      <c r="D15" s="51"/>
      <c r="E15" s="52"/>
      <c r="F15" s="51"/>
      <c r="G15" s="53"/>
      <c r="H15" s="52"/>
      <c r="I15" s="54">
        <f t="shared" si="0"/>
        <v>0</v>
      </c>
      <c r="J15" s="55" t="str">
        <f t="shared" si="1"/>
        <v/>
      </c>
      <c r="K15" s="52"/>
      <c r="L15" s="56">
        <f ca="1">DATEDIF(G15,TODAY(),"M")</f>
        <v>1467</v>
      </c>
      <c r="M15" s="49">
        <f>'CONSULTA BO'!D15</f>
        <v>0</v>
      </c>
      <c r="N15" s="96">
        <f>'CONSULTA BO'!E15</f>
        <v>0</v>
      </c>
      <c r="O15" s="58"/>
      <c r="P15" s="90"/>
      <c r="Q15" s="90" t="str">
        <f ca="1">IF(K15="Downgrade de tarifas",TODAY(),"")</f>
        <v/>
      </c>
      <c r="R15" s="51">
        <f>'CONSULTA BO'!G15</f>
        <v>0</v>
      </c>
      <c r="S15" s="51"/>
      <c r="T15" s="49">
        <f>'CONSULTA BO'!H15</f>
        <v>0</v>
      </c>
      <c r="U15" s="49"/>
      <c r="V15" s="59" t="str">
        <f>IF(K15&lt;&gt;"Downgrade de tarifas","NO","SI")</f>
        <v>NO</v>
      </c>
      <c r="W15" s="59" t="str">
        <f>IF(K15&lt;&gt;"Downgrade de tarifas","NO","SI")</f>
        <v>NO</v>
      </c>
      <c r="X15" s="52"/>
      <c r="Y15" s="52"/>
      <c r="Z15" s="49">
        <v>0</v>
      </c>
      <c r="AA15" s="53">
        <f>'CONSULTA BO'!J15</f>
        <v>0</v>
      </c>
      <c r="AB15" s="95">
        <f>'CONSULTA BO'!K15</f>
        <v>0</v>
      </c>
      <c r="AC15" s="60"/>
      <c r="AD15" s="52"/>
      <c r="AE15" s="61">
        <f t="shared" si="2"/>
        <v>0</v>
      </c>
      <c r="AF15" s="87" t="e">
        <f>IF(#REF!*AE15&lt;0,"0",#REF!*AE15)</f>
        <v>#REF!</v>
      </c>
      <c r="AG15" s="62">
        <f>IF(AA15&lt;&gt;0/1/1900,AA15,IF(O15&gt;G15+15,O15,G15))</f>
        <v>0</v>
      </c>
      <c r="AH15" s="52">
        <f>'CONSULTA BO'!M15</f>
        <v>0</v>
      </c>
      <c r="AI15" s="54">
        <f t="shared" si="3"/>
        <v>0</v>
      </c>
      <c r="AJ15" s="88" t="str">
        <f ca="1">IF((AG15-TODAY())+(I15+AI15)&lt;0,"0",(AG15-TODAY())+(I15+AI15))</f>
        <v>0</v>
      </c>
      <c r="AK15" s="63">
        <f t="shared" ca="1" si="11"/>
        <v>0</v>
      </c>
      <c r="AL15" s="91" t="str">
        <f ca="1">IF(OR(AB15="Stock captación",AB15="GGCC con coste CD3"),"0",IF(AND(AK15&gt;=1,AK15&lt;=6),70,IF(AND(AK15&gt;6,AK15&lt;=12),110,IF(AND(AK15&gt;12,AK15&lt;=18),150,IF(AND(AK15&gt;18,AK15&lt;=26),200,"0")))))</f>
        <v>0</v>
      </c>
      <c r="AM15" s="92" t="str">
        <f ca="1">IF(AK15=0,"0",IF(LEFT(Z15,6)="IPHONE","150","0"))</f>
        <v>0</v>
      </c>
      <c r="AN15" s="91" t="str">
        <f ca="1">IF(OR(AB15="Stock captación",AB15="GGCC con coste CD3"),"0",IF(AND(AK15&gt;=1,AK15&lt;=6),20,IF(AND(AK15&gt;6,AK15&lt;=12),60,IF(AND(AK15&gt;12,AK15&lt;=18),100,IF(AND(AK15&gt;18,AK15&lt;=26),200,"0")))))</f>
        <v>0</v>
      </c>
      <c r="AO15" s="52"/>
      <c r="AP15" s="64">
        <f t="shared" ca="1" si="4"/>
        <v>0</v>
      </c>
      <c r="AQ15" s="52"/>
      <c r="AR15" s="65" t="str">
        <f t="shared" si="5"/>
        <v>0</v>
      </c>
      <c r="AS15" s="52"/>
      <c r="AT15" s="65" t="str">
        <f t="shared" si="6"/>
        <v>0</v>
      </c>
      <c r="AU15" s="56">
        <f t="shared" si="7"/>
        <v>0</v>
      </c>
      <c r="AV15" s="52"/>
      <c r="AW15" s="52"/>
      <c r="AX15" s="52"/>
      <c r="AY15" s="61">
        <f t="shared" si="8"/>
        <v>0</v>
      </c>
      <c r="AZ15" s="61">
        <f ca="1">AY15*AK15</f>
        <v>0</v>
      </c>
      <c r="BA15" s="91" t="str">
        <f ca="1">IF(AK15&gt;=1,IF(AK15&lt;12,50%,IF(AK15&gt;13,IF(AK15&lt;24,20%,"0"),"0")),"0")</f>
        <v>0</v>
      </c>
      <c r="BB15" s="61">
        <f t="shared" ca="1" si="9"/>
        <v>0</v>
      </c>
      <c r="BC15" s="52"/>
      <c r="BD15" s="60">
        <f t="shared" ca="1" si="10"/>
        <v>0</v>
      </c>
    </row>
    <row r="16" spans="1:57">
      <c r="A16" s="49">
        <f>'CONSULTA BO'!A16</f>
        <v>0</v>
      </c>
      <c r="B16" s="50">
        <f>'CONSULTA BO'!B16</f>
        <v>0</v>
      </c>
      <c r="C16" s="51">
        <f>'CONSULTA BO'!C16</f>
        <v>0</v>
      </c>
      <c r="D16" s="51"/>
      <c r="E16" s="52"/>
      <c r="F16" s="51"/>
      <c r="G16" s="53"/>
      <c r="H16" s="52"/>
      <c r="I16" s="54">
        <f t="shared" si="0"/>
        <v>0</v>
      </c>
      <c r="J16" s="55" t="str">
        <f t="shared" si="1"/>
        <v/>
      </c>
      <c r="K16" s="52"/>
      <c r="L16" s="56">
        <f ca="1">DATEDIF(G16,TODAY(),"M")</f>
        <v>1467</v>
      </c>
      <c r="M16" s="49">
        <f>'CONSULTA BO'!D16</f>
        <v>0</v>
      </c>
      <c r="N16" s="96">
        <f>'CONSULTA BO'!E16</f>
        <v>0</v>
      </c>
      <c r="O16" s="58"/>
      <c r="P16" s="90"/>
      <c r="Q16" s="90" t="str">
        <f ca="1">IF(K16="Downgrade de tarifas",TODAY(),"")</f>
        <v/>
      </c>
      <c r="R16" s="51">
        <f>'CONSULTA BO'!G16</f>
        <v>0</v>
      </c>
      <c r="S16" s="51"/>
      <c r="T16" s="49">
        <f>'CONSULTA BO'!H16</f>
        <v>0</v>
      </c>
      <c r="U16" s="49"/>
      <c r="V16" s="59" t="str">
        <f>IF(K16&lt;&gt;"Downgrade de tarifas","NO","SI")</f>
        <v>NO</v>
      </c>
      <c r="W16" s="59" t="str">
        <f>IF(K16&lt;&gt;"Downgrade de tarifas","NO","SI")</f>
        <v>NO</v>
      </c>
      <c r="X16" s="52"/>
      <c r="Y16" s="52"/>
      <c r="Z16" s="49">
        <v>0</v>
      </c>
      <c r="AA16" s="53">
        <f>'CONSULTA BO'!J16</f>
        <v>0</v>
      </c>
      <c r="AB16" s="95">
        <f>'CONSULTA BO'!K16</f>
        <v>0</v>
      </c>
      <c r="AC16" s="60"/>
      <c r="AD16" s="52"/>
      <c r="AE16" s="61">
        <f t="shared" si="2"/>
        <v>0</v>
      </c>
      <c r="AF16" s="87" t="e">
        <f>IF(#REF!*AE16&lt;0,"0",#REF!*AE16)</f>
        <v>#REF!</v>
      </c>
      <c r="AG16" s="62">
        <f>IF(AA16&lt;&gt;0/1/1900,AA16,IF(O16&gt;G16+15,O16,G16))</f>
        <v>0</v>
      </c>
      <c r="AH16" s="52">
        <f>'CONSULTA BO'!M16</f>
        <v>0</v>
      </c>
      <c r="AI16" s="54">
        <f t="shared" si="3"/>
        <v>0</v>
      </c>
      <c r="AJ16" s="88" t="str">
        <f ca="1">IF((AG16-TODAY())+(I16+AI16)&lt;0,"0",(AG16-TODAY())+(I16+AI16))</f>
        <v>0</v>
      </c>
      <c r="AK16" s="63">
        <f t="shared" ca="1" si="11"/>
        <v>0</v>
      </c>
      <c r="AL16" s="91" t="str">
        <f ca="1">IF(OR(AB16="Stock captación",AB16="GGCC con coste CD3"),"0",IF(AND(AK16&gt;=1,AK16&lt;=6),70,IF(AND(AK16&gt;6,AK16&lt;=12),110,IF(AND(AK16&gt;12,AK16&lt;=18),150,IF(AND(AK16&gt;18,AK16&lt;=26),200,"0")))))</f>
        <v>0</v>
      </c>
      <c r="AM16" s="92" t="str">
        <f ca="1">IF(AK16=0,"0",IF(LEFT(Z16,6)="IPHONE","150","0"))</f>
        <v>0</v>
      </c>
      <c r="AN16" s="91" t="str">
        <f ca="1">IF(OR(AB16="Stock captación",AB16="GGCC con coste CD3"),"0",IF(AND(AK16&gt;=1,AK16&lt;=6),20,IF(AND(AK16&gt;6,AK16&lt;=12),60,IF(AND(AK16&gt;12,AK16&lt;=18),100,IF(AND(AK16&gt;18,AK16&lt;=26),200,"0")))))</f>
        <v>0</v>
      </c>
      <c r="AO16" s="52"/>
      <c r="AP16" s="64">
        <f t="shared" ca="1" si="4"/>
        <v>0</v>
      </c>
      <c r="AQ16" s="52"/>
      <c r="AR16" s="65" t="str">
        <f t="shared" si="5"/>
        <v>0</v>
      </c>
      <c r="AS16" s="52"/>
      <c r="AT16" s="65" t="str">
        <f t="shared" si="6"/>
        <v>0</v>
      </c>
      <c r="AU16" s="56">
        <f t="shared" si="7"/>
        <v>0</v>
      </c>
      <c r="AV16" s="52"/>
      <c r="AW16" s="52"/>
      <c r="AX16" s="52"/>
      <c r="AY16" s="61">
        <f t="shared" si="8"/>
        <v>0</v>
      </c>
      <c r="AZ16" s="61">
        <f ca="1">AY16*AK16</f>
        <v>0</v>
      </c>
      <c r="BA16" s="91" t="str">
        <f ca="1">IF(AK16&gt;=1,IF(AK16&lt;12,50%,IF(AK16&gt;13,IF(AK16&lt;24,20%,"0"),"0")),"0")</f>
        <v>0</v>
      </c>
      <c r="BB16" s="61">
        <f t="shared" ca="1" si="9"/>
        <v>0</v>
      </c>
      <c r="BC16" s="52"/>
      <c r="BD16" s="60">
        <f t="shared" ca="1" si="10"/>
        <v>0</v>
      </c>
    </row>
    <row r="17" spans="1:56">
      <c r="A17" s="49">
        <f>'CONSULTA BO'!A17</f>
        <v>0</v>
      </c>
      <c r="B17" s="50">
        <f>'CONSULTA BO'!B17</f>
        <v>0</v>
      </c>
      <c r="C17" s="51">
        <f>'CONSULTA BO'!C17</f>
        <v>0</v>
      </c>
      <c r="D17" s="51"/>
      <c r="E17" s="52"/>
      <c r="F17" s="51"/>
      <c r="G17" s="53"/>
      <c r="H17" s="52"/>
      <c r="I17" s="54">
        <f t="shared" si="0"/>
        <v>0</v>
      </c>
      <c r="J17" s="55" t="str">
        <f t="shared" si="1"/>
        <v/>
      </c>
      <c r="K17" s="52"/>
      <c r="L17" s="56">
        <f ca="1">DATEDIF(G17,TODAY(),"M")</f>
        <v>1467</v>
      </c>
      <c r="M17" s="49">
        <f>'CONSULTA BO'!D17</f>
        <v>0</v>
      </c>
      <c r="N17" s="96">
        <f>'CONSULTA BO'!E17</f>
        <v>0</v>
      </c>
      <c r="O17" s="58"/>
      <c r="P17" s="90"/>
      <c r="Q17" s="90" t="str">
        <f ca="1">IF(K17="Downgrade de tarifas",TODAY(),"")</f>
        <v/>
      </c>
      <c r="R17" s="51">
        <f>'CONSULTA BO'!G17</f>
        <v>0</v>
      </c>
      <c r="S17" s="51"/>
      <c r="T17" s="49">
        <f>'CONSULTA BO'!H17</f>
        <v>0</v>
      </c>
      <c r="U17" s="49"/>
      <c r="V17" s="59" t="str">
        <f>IF(K17&lt;&gt;"Downgrade de tarifas","NO","SI")</f>
        <v>NO</v>
      </c>
      <c r="W17" s="59" t="str">
        <f>IF(K17&lt;&gt;"Downgrade de tarifas","NO","SI")</f>
        <v>NO</v>
      </c>
      <c r="X17" s="52"/>
      <c r="Y17" s="52"/>
      <c r="Z17" s="49" t="s">
        <v>84</v>
      </c>
      <c r="AA17" s="53">
        <f>'CONSULTA BO'!J17</f>
        <v>0</v>
      </c>
      <c r="AB17" s="95">
        <f>'CONSULTA BO'!K17</f>
        <v>0</v>
      </c>
      <c r="AC17" s="60"/>
      <c r="AD17" s="52"/>
      <c r="AE17" s="61">
        <f t="shared" si="2"/>
        <v>0</v>
      </c>
      <c r="AF17" s="87" t="e">
        <f>IF(#REF!*AE17&lt;0,"0",#REF!*AE17)</f>
        <v>#REF!</v>
      </c>
      <c r="AG17" s="62">
        <f>IF(AA17&lt;&gt;0/1/1900,AA17,IF(O17&gt;G17+15,O17,G17))</f>
        <v>0</v>
      </c>
      <c r="AH17" s="52">
        <f>'CONSULTA BO'!M17</f>
        <v>0</v>
      </c>
      <c r="AI17" s="54">
        <f t="shared" si="3"/>
        <v>0</v>
      </c>
      <c r="AJ17" s="88" t="str">
        <f ca="1">IF((AG17-TODAY())+(I17+AI17)&lt;0,"0",(AG17-TODAY())+(I17+AI17))</f>
        <v>0</v>
      </c>
      <c r="AK17" s="63">
        <f t="shared" ca="1" si="11"/>
        <v>0</v>
      </c>
      <c r="AL17" s="91" t="str">
        <f ca="1">IF(OR(AB17="Stock captación",AB17="GGCC con coste CD3"),"0",IF(AND(AK17&gt;=1,AK17&lt;=6),70,IF(AND(AK17&gt;6,AK17&lt;=12),110,IF(AND(AK17&gt;12,AK17&lt;=18),150,IF(AND(AK17&gt;18,AK17&lt;=26),200,"0")))))</f>
        <v>0</v>
      </c>
      <c r="AM17" s="92" t="str">
        <f ca="1">IF(AK17=0,"0",IF(LEFT(Z17,6)="IPHONE","150","0"))</f>
        <v>0</v>
      </c>
      <c r="AN17" s="91" t="str">
        <f ca="1">IF(OR(AB17="Stock captación",AB17="GGCC con coste CD3"),"0",IF(AND(AK17&gt;=1,AK17&lt;=6),20,IF(AND(AK17&gt;6,AK17&lt;=12),60,IF(AND(AK17&gt;12,AK17&lt;=18),100,IF(AND(AK17&gt;18,AK17&lt;=26),200,"0")))))</f>
        <v>0</v>
      </c>
      <c r="AO17" s="52"/>
      <c r="AP17" s="64">
        <f t="shared" ca="1" si="4"/>
        <v>0</v>
      </c>
      <c r="AQ17" s="52"/>
      <c r="AR17" s="65" t="str">
        <f t="shared" si="5"/>
        <v>0</v>
      </c>
      <c r="AS17" s="52"/>
      <c r="AT17" s="65" t="str">
        <f t="shared" si="6"/>
        <v>0</v>
      </c>
      <c r="AU17" s="56">
        <f t="shared" si="7"/>
        <v>0</v>
      </c>
      <c r="AV17" s="52"/>
      <c r="AW17" s="52"/>
      <c r="AX17" s="52"/>
      <c r="AY17" s="61">
        <f t="shared" si="8"/>
        <v>0</v>
      </c>
      <c r="AZ17" s="61">
        <f ca="1">AY17*AK17</f>
        <v>0</v>
      </c>
      <c r="BA17" s="91" t="str">
        <f ca="1">IF(AK17&gt;=1,IF(AK17&lt;12,50%,IF(AK17&gt;13,IF(AK17&lt;24,20%,"0"),"0")),"0")</f>
        <v>0</v>
      </c>
      <c r="BB17" s="61">
        <f t="shared" ca="1" si="9"/>
        <v>0</v>
      </c>
      <c r="BC17" s="52"/>
      <c r="BD17" s="60">
        <f t="shared" ca="1" si="10"/>
        <v>0</v>
      </c>
    </row>
    <row r="18" spans="1:56">
      <c r="A18" s="49">
        <f>'CONSULTA BO'!A18</f>
        <v>0</v>
      </c>
      <c r="B18" s="50">
        <f>'CONSULTA BO'!B18</f>
        <v>0</v>
      </c>
      <c r="C18" s="51">
        <f>'CONSULTA BO'!C18</f>
        <v>0</v>
      </c>
      <c r="D18" s="51"/>
      <c r="E18" s="52"/>
      <c r="F18" s="51"/>
      <c r="G18" s="53"/>
      <c r="H18" s="52"/>
      <c r="I18" s="54">
        <f t="shared" si="0"/>
        <v>0</v>
      </c>
      <c r="J18" s="55" t="str">
        <f t="shared" si="1"/>
        <v/>
      </c>
      <c r="K18" s="52"/>
      <c r="L18" s="86">
        <f ca="1">DATEDIF(G18,TODAY(),"M")</f>
        <v>1467</v>
      </c>
      <c r="M18" s="49">
        <f>'CONSULTA BO'!D18</f>
        <v>0</v>
      </c>
      <c r="N18" s="96">
        <f>'CONSULTA BO'!E18</f>
        <v>0</v>
      </c>
      <c r="O18" s="58"/>
      <c r="P18" s="90"/>
      <c r="Q18" s="90" t="str">
        <f ca="1">IF(K18="Downgrade de tarifas",TODAY(),"")</f>
        <v/>
      </c>
      <c r="R18" s="51">
        <f>'CONSULTA BO'!G18</f>
        <v>0</v>
      </c>
      <c r="S18" s="51"/>
      <c r="T18" s="49">
        <f>'CONSULTA BO'!H18</f>
        <v>0</v>
      </c>
      <c r="U18" s="49"/>
      <c r="V18" s="59" t="str">
        <f>IF(K18&lt;&gt;"Downgrade de tarifas","NO","SI")</f>
        <v>NO</v>
      </c>
      <c r="W18" s="59" t="str">
        <f>IF(K18&lt;&gt;"Downgrade de tarifas","NO","SI")</f>
        <v>NO</v>
      </c>
      <c r="X18" s="52"/>
      <c r="Y18" s="52"/>
      <c r="Z18" s="49" t="s">
        <v>83</v>
      </c>
      <c r="AA18" s="89">
        <f>'CONSULTA BO'!J18</f>
        <v>0</v>
      </c>
      <c r="AB18" s="95">
        <f>'CONSULTA BO'!K18</f>
        <v>0</v>
      </c>
      <c r="AC18" s="60">
        <v>149</v>
      </c>
      <c r="AD18" s="52">
        <v>24</v>
      </c>
      <c r="AE18" s="61">
        <f t="shared" si="2"/>
        <v>6.208333333333333</v>
      </c>
      <c r="AF18" s="87" t="e">
        <f>IF(#REF!*AE18&lt;0,"0",#REF!*AE18)</f>
        <v>#REF!</v>
      </c>
      <c r="AG18" s="62">
        <f>IF(AA18&lt;&gt;0/1/1900,AA18,IF(O18&gt;G18+15,O18,G18))</f>
        <v>0</v>
      </c>
      <c r="AH18" s="52">
        <f>'CONSULTA BO'!M18</f>
        <v>0</v>
      </c>
      <c r="AI18" s="54">
        <f t="shared" si="3"/>
        <v>0</v>
      </c>
      <c r="AJ18" s="88" t="str">
        <f ca="1">IF((AG18-TODAY())+(I18+AI18)&lt;0,"0",(AG18-TODAY())+(I18+AI18))</f>
        <v>0</v>
      </c>
      <c r="AK18" s="63">
        <f ca="1">AJ18/30</f>
        <v>0</v>
      </c>
      <c r="AL18" s="91" t="str">
        <f ca="1">IF(OR(AB18="Stock captación",AB18="GGCC con coste CD3"),"0",IF(AND(AK18&gt;=1,AK18&lt;=6),70,IF(AND(AK18&gt;6,AK18&lt;=12),110,IF(AND(AK18&gt;12,AK18&lt;=18),150,IF(AND(AK18&gt;18,AK18&lt;=26),200,"0")))))</f>
        <v>0</v>
      </c>
      <c r="AM18" s="92" t="str">
        <f ca="1">IF(AK18=0,"0",IF(LEFT(Z18,6)="IPHONE","150","0"))</f>
        <v>0</v>
      </c>
      <c r="AN18" s="91" t="str">
        <f ca="1">IF(OR(AB18="Stock captación",AB18="GGCC con coste CD3"),"0",IF(AND(AK18&gt;=1,AK18&lt;=6),20,IF(AND(AK18&gt;6,AK18&lt;=12),60,IF(AND(AK18&gt;12,AK18&lt;=18),100,IF(AND(AK18&gt;18,AK18&lt;=26),200,"0")))))</f>
        <v>0</v>
      </c>
      <c r="AO18" s="52"/>
      <c r="AP18" s="64">
        <f ca="1">AL18+AM18+AN18+AO18</f>
        <v>0</v>
      </c>
      <c r="AQ18" s="52"/>
      <c r="AR18" s="65" t="str">
        <f t="shared" si="5"/>
        <v>0</v>
      </c>
      <c r="AS18" s="52"/>
      <c r="AT18" s="65" t="str">
        <f t="shared" si="6"/>
        <v>0</v>
      </c>
      <c r="AU18" s="56">
        <f t="shared" si="7"/>
        <v>0</v>
      </c>
      <c r="AV18" s="52"/>
      <c r="AW18" s="52"/>
      <c r="AX18" s="52"/>
      <c r="AY18" s="61">
        <f t="shared" si="8"/>
        <v>0</v>
      </c>
      <c r="AZ18" s="61">
        <f ca="1">AY18*AK18</f>
        <v>0</v>
      </c>
      <c r="BA18" s="91" t="str">
        <f ca="1">IF(AK18&gt;=1,IF(AK18&lt;12,50%,IF(AK18&gt;13,IF(AK18&lt;24,20%,"0"),"0")),"0")</f>
        <v>0</v>
      </c>
      <c r="BB18" s="61">
        <f t="shared" ca="1" si="9"/>
        <v>0</v>
      </c>
      <c r="BC18" s="52"/>
      <c r="BD18" s="60">
        <f t="shared" ca="1" si="10"/>
        <v>0</v>
      </c>
    </row>
    <row r="19" spans="1:56">
      <c r="A19" s="49">
        <f>'CONSULTA BO'!A19</f>
        <v>0</v>
      </c>
      <c r="B19" s="50">
        <f>'CONSULTA BO'!B19</f>
        <v>0</v>
      </c>
      <c r="C19" s="51">
        <f>'CONSULTA BO'!C19</f>
        <v>0</v>
      </c>
      <c r="D19" s="51"/>
      <c r="E19" s="52"/>
      <c r="F19" s="51"/>
      <c r="G19" s="53"/>
      <c r="H19" s="52"/>
      <c r="I19" s="54">
        <f t="shared" si="0"/>
        <v>0</v>
      </c>
      <c r="J19" s="55" t="str">
        <f t="shared" si="1"/>
        <v/>
      </c>
      <c r="K19" s="52"/>
      <c r="L19" s="56">
        <f ca="1">DATEDIF(G19,TODAY(),"M")</f>
        <v>1467</v>
      </c>
      <c r="M19" s="49">
        <f>'CONSULTA BO'!D19</f>
        <v>0</v>
      </c>
      <c r="N19" s="57">
        <f>'CONSULTA BO'!E19</f>
        <v>0</v>
      </c>
      <c r="O19" s="58"/>
      <c r="P19" s="90"/>
      <c r="Q19" s="90" t="str">
        <f ca="1">IF(K19="Downgrade de tarifas",TODAY(),"")</f>
        <v/>
      </c>
      <c r="R19" s="51">
        <f>'CONSULTA BO'!G19</f>
        <v>0</v>
      </c>
      <c r="S19" s="51"/>
      <c r="T19" s="49">
        <f>'CONSULTA BO'!H19</f>
        <v>0</v>
      </c>
      <c r="U19" s="49"/>
      <c r="V19" s="59" t="str">
        <f>IF(K19&lt;&gt;"Downgrade de tarifas","NO","SI")</f>
        <v>NO</v>
      </c>
      <c r="W19" s="59" t="str">
        <f>IF(K19&lt;&gt;"Downgrade de tarifas","NO","SI")</f>
        <v>NO</v>
      </c>
      <c r="X19" s="52"/>
      <c r="Y19" s="52"/>
      <c r="Z19" s="49" t="s">
        <v>82</v>
      </c>
      <c r="AA19" s="53">
        <f>'CONSULTA BO'!J19</f>
        <v>0</v>
      </c>
      <c r="AB19" s="95">
        <f>'CONSULTA BO'!K19</f>
        <v>0</v>
      </c>
      <c r="AC19" s="60"/>
      <c r="AD19" s="52"/>
      <c r="AE19" s="61">
        <f t="shared" si="2"/>
        <v>0</v>
      </c>
      <c r="AF19" s="87" t="e">
        <f>IF(#REF!*AE19&lt;0,"0",#REF!*AE19)</f>
        <v>#REF!</v>
      </c>
      <c r="AG19" s="62">
        <f>IF(AA19&lt;&gt;0/1/1900,AA19,IF(O19&gt;G19+15,O19,G19))</f>
        <v>0</v>
      </c>
      <c r="AH19" s="52">
        <f>'CONSULTA BO'!M19</f>
        <v>0</v>
      </c>
      <c r="AI19" s="54">
        <f t="shared" si="3"/>
        <v>0</v>
      </c>
      <c r="AJ19" s="88" t="str">
        <f ca="1">IF((AG19-TODAY())+(I19+AI19)&lt;0,"0",(AG19-TODAY())+(I19+AI19))</f>
        <v>0</v>
      </c>
      <c r="AK19" s="63">
        <f t="shared" ca="1" si="11"/>
        <v>0</v>
      </c>
      <c r="AL19" s="91" t="str">
        <f ca="1">IF(OR(AB19="Stock captación",AB19="GGCC con coste CD3"),"0",IF(AND(AK19&gt;=1,AK19&lt;=6),70,IF(AND(AK19&gt;6,AK19&lt;=12),110,IF(AND(AK19&gt;12,AK19&lt;=18),150,IF(AND(AK19&gt;18,AK19&lt;=26),200,"0")))))</f>
        <v>0</v>
      </c>
      <c r="AM19" s="92" t="str">
        <f ca="1">IF(AK19=0,"0",IF(LEFT(Z19,6)="IPHONE","150","0"))</f>
        <v>0</v>
      </c>
      <c r="AN19" s="91" t="str">
        <f ca="1">IF(OR(AB19="Stock captación",AB19="GGCC con coste CD3"),"0",IF(AND(AK19&gt;=1,AK19&lt;=6),20,IF(AND(AK19&gt;6,AK19&lt;=12),60,IF(AND(AK19&gt;12,AK19&lt;=18),100,IF(AND(AK19&gt;18,AK19&lt;=26),200,"0")))))</f>
        <v>0</v>
      </c>
      <c r="AO19" s="52"/>
      <c r="AP19" s="64">
        <f t="shared" ca="1" si="4"/>
        <v>0</v>
      </c>
      <c r="AQ19" s="52"/>
      <c r="AR19" s="65" t="str">
        <f t="shared" si="5"/>
        <v>0</v>
      </c>
      <c r="AS19" s="52"/>
      <c r="AT19" s="65" t="str">
        <f t="shared" si="6"/>
        <v>0</v>
      </c>
      <c r="AU19" s="56">
        <f t="shared" si="7"/>
        <v>0</v>
      </c>
      <c r="AV19" s="52"/>
      <c r="AW19" s="52"/>
      <c r="AX19" s="52"/>
      <c r="AY19" s="61">
        <f t="shared" si="8"/>
        <v>0</v>
      </c>
      <c r="AZ19" s="61">
        <f ca="1">AY19*AK19</f>
        <v>0</v>
      </c>
      <c r="BA19" s="91" t="str">
        <f ca="1">IF(AK19&gt;=1,IF(AK19&lt;12,50%,IF(AK19&gt;13,IF(AK19&lt;24,20%,"0"),"0")),"0")</f>
        <v>0</v>
      </c>
      <c r="BB19" s="61">
        <f t="shared" ca="1" si="9"/>
        <v>0</v>
      </c>
      <c r="BC19" s="52"/>
      <c r="BD19" s="60">
        <f t="shared" ca="1" si="10"/>
        <v>0</v>
      </c>
    </row>
    <row r="20" spans="1:56">
      <c r="A20" s="49"/>
      <c r="B20" s="50"/>
      <c r="C20" s="51"/>
      <c r="D20" s="51"/>
      <c r="E20" s="52"/>
      <c r="F20" s="51"/>
      <c r="G20" s="53"/>
      <c r="H20" s="52"/>
      <c r="I20" s="54"/>
      <c r="J20" s="55"/>
      <c r="K20" s="52"/>
      <c r="L20" s="56"/>
      <c r="M20" s="49"/>
      <c r="N20" s="57"/>
      <c r="O20" s="58"/>
      <c r="P20" s="90"/>
      <c r="Q20" s="90"/>
      <c r="R20" s="51"/>
      <c r="S20" s="51"/>
      <c r="T20" s="49"/>
      <c r="U20" s="49"/>
      <c r="V20" s="59"/>
      <c r="W20" s="59"/>
      <c r="X20" s="52"/>
      <c r="Y20" s="52"/>
      <c r="Z20" s="49"/>
      <c r="AA20" s="53"/>
      <c r="AB20" s="95"/>
      <c r="AC20" s="60"/>
      <c r="AD20" s="52"/>
      <c r="AE20" s="61"/>
      <c r="AF20" s="87"/>
      <c r="AG20" s="62"/>
      <c r="AH20" s="52"/>
      <c r="AI20" s="54"/>
      <c r="AJ20" s="88"/>
      <c r="AK20" s="63"/>
      <c r="AL20" s="91"/>
      <c r="AM20" s="92"/>
      <c r="AN20" s="91"/>
      <c r="AO20" s="52"/>
      <c r="AP20" s="64"/>
      <c r="AQ20" s="52"/>
      <c r="AR20" s="65"/>
      <c r="AS20" s="52"/>
      <c r="AT20" s="65"/>
      <c r="AU20" s="56"/>
      <c r="AV20" s="52"/>
      <c r="AW20" s="52"/>
      <c r="AX20" s="52"/>
      <c r="AY20" s="61"/>
      <c r="AZ20" s="61"/>
      <c r="BA20" s="91"/>
      <c r="BB20" s="61"/>
      <c r="BC20" s="52"/>
      <c r="BD20" s="60"/>
    </row>
    <row r="21" spans="1:56">
      <c r="A21" s="49"/>
      <c r="B21" s="50"/>
      <c r="C21" s="51"/>
      <c r="D21" s="51"/>
      <c r="E21" s="52"/>
      <c r="F21" s="51"/>
      <c r="G21" s="53"/>
      <c r="H21" s="52"/>
      <c r="I21" s="54"/>
      <c r="J21" s="55"/>
      <c r="K21" s="52"/>
      <c r="L21" s="56"/>
      <c r="M21" s="49"/>
      <c r="N21" s="57"/>
      <c r="O21" s="58"/>
      <c r="P21" s="90"/>
      <c r="Q21" s="90"/>
      <c r="R21" s="51"/>
      <c r="S21" s="51"/>
      <c r="T21" s="49"/>
      <c r="U21" s="49"/>
      <c r="V21" s="59"/>
      <c r="W21" s="59"/>
      <c r="X21" s="52"/>
      <c r="Y21" s="52"/>
      <c r="Z21" s="49"/>
      <c r="AA21" s="53"/>
      <c r="AB21" s="95"/>
      <c r="AC21" s="60"/>
      <c r="AD21" s="52"/>
      <c r="AE21" s="61"/>
      <c r="AF21" s="87"/>
      <c r="AG21" s="62"/>
      <c r="AH21" s="52"/>
      <c r="AI21" s="54"/>
      <c r="AJ21" s="88"/>
      <c r="AK21" s="63"/>
      <c r="AL21" s="91"/>
      <c r="AM21" s="92"/>
      <c r="AN21" s="91"/>
      <c r="AO21" s="52"/>
      <c r="AP21" s="64"/>
      <c r="AQ21" s="52"/>
      <c r="AR21" s="65"/>
      <c r="AS21" s="52"/>
      <c r="AT21" s="65"/>
      <c r="AU21" s="56"/>
      <c r="AV21" s="52"/>
      <c r="AW21" s="52"/>
      <c r="AX21" s="52"/>
      <c r="AY21" s="61"/>
      <c r="AZ21" s="61"/>
      <c r="BA21" s="91"/>
      <c r="BB21" s="61"/>
      <c r="BC21" s="52"/>
      <c r="BD21" s="60"/>
    </row>
    <row r="22" spans="1:56">
      <c r="A22" s="49"/>
      <c r="B22" s="50"/>
      <c r="C22" s="51"/>
      <c r="D22" s="51"/>
      <c r="E22" s="52"/>
      <c r="F22" s="51"/>
      <c r="G22" s="53"/>
      <c r="H22" s="52"/>
      <c r="I22" s="54"/>
      <c r="J22" s="55"/>
      <c r="K22" s="52"/>
      <c r="L22" s="56"/>
      <c r="M22" s="49"/>
      <c r="N22" s="57"/>
      <c r="O22" s="58"/>
      <c r="P22" s="90"/>
      <c r="Q22" s="90"/>
      <c r="R22" s="51"/>
      <c r="S22" s="51"/>
      <c r="T22" s="49"/>
      <c r="U22" s="49"/>
      <c r="V22" s="59"/>
      <c r="W22" s="59"/>
      <c r="X22" s="52"/>
      <c r="Y22" s="52"/>
      <c r="Z22" s="49"/>
      <c r="AA22" s="53"/>
      <c r="AB22" s="95"/>
      <c r="AC22" s="60"/>
      <c r="AD22" s="52"/>
      <c r="AE22" s="61"/>
      <c r="AF22" s="87"/>
      <c r="AG22" s="62"/>
      <c r="AH22" s="52"/>
      <c r="AI22" s="54"/>
      <c r="AJ22" s="88"/>
      <c r="AK22" s="63"/>
      <c r="AL22" s="91"/>
      <c r="AM22" s="92"/>
      <c r="AN22" s="91"/>
      <c r="AO22" s="52"/>
      <c r="AP22" s="64"/>
      <c r="AQ22" s="52"/>
      <c r="AR22" s="65"/>
      <c r="AS22" s="52"/>
      <c r="AT22" s="65"/>
      <c r="AU22" s="56"/>
      <c r="AV22" s="52"/>
      <c r="AW22" s="52"/>
      <c r="AX22" s="52"/>
      <c r="AY22" s="61"/>
      <c r="AZ22" s="61"/>
      <c r="BA22" s="91"/>
      <c r="BB22" s="61"/>
      <c r="BC22" s="52"/>
      <c r="BD22" s="60"/>
    </row>
    <row r="23" spans="1:56">
      <c r="A23" s="49"/>
      <c r="B23" s="50"/>
      <c r="C23" s="51"/>
      <c r="D23" s="51"/>
      <c r="E23" s="52"/>
      <c r="F23" s="51"/>
      <c r="G23" s="53"/>
      <c r="H23" s="52"/>
      <c r="I23" s="54"/>
      <c r="J23" s="55"/>
      <c r="K23" s="52"/>
      <c r="L23" s="56"/>
      <c r="M23" s="49"/>
      <c r="N23" s="57"/>
      <c r="O23" s="58"/>
      <c r="P23" s="90"/>
      <c r="Q23" s="90"/>
      <c r="R23" s="51"/>
      <c r="S23" s="51"/>
      <c r="T23" s="49"/>
      <c r="U23" s="49"/>
      <c r="V23" s="59"/>
      <c r="W23" s="59"/>
      <c r="X23" s="52"/>
      <c r="Y23" s="52"/>
      <c r="Z23" s="49"/>
      <c r="AA23" s="53"/>
      <c r="AB23" s="95"/>
      <c r="AC23" s="60"/>
      <c r="AD23" s="52"/>
      <c r="AE23" s="61"/>
      <c r="AF23" s="87"/>
      <c r="AG23" s="62"/>
      <c r="AH23" s="52"/>
      <c r="AI23" s="54"/>
      <c r="AJ23" s="88"/>
      <c r="AK23" s="63"/>
      <c r="AL23" s="91"/>
      <c r="AM23" s="92"/>
      <c r="AN23" s="91"/>
      <c r="AO23" s="52"/>
      <c r="AP23" s="64"/>
      <c r="AQ23" s="52"/>
      <c r="AR23" s="65"/>
      <c r="AS23" s="52"/>
      <c r="AT23" s="65"/>
      <c r="AU23" s="56"/>
      <c r="AV23" s="52"/>
      <c r="AW23" s="52"/>
      <c r="AX23" s="52"/>
      <c r="AY23" s="61"/>
      <c r="AZ23" s="61"/>
      <c r="BA23" s="91"/>
      <c r="BB23" s="61"/>
      <c r="BC23" s="52"/>
      <c r="BD23" s="60"/>
    </row>
    <row r="24" spans="1:56">
      <c r="A24" s="49"/>
      <c r="B24" s="50"/>
      <c r="C24" s="51"/>
      <c r="D24" s="51"/>
      <c r="E24" s="52"/>
      <c r="F24" s="51"/>
      <c r="G24" s="53"/>
      <c r="H24" s="52"/>
      <c r="I24" s="54"/>
      <c r="J24" s="55"/>
      <c r="K24" s="52"/>
      <c r="L24" s="56"/>
      <c r="M24" s="49"/>
      <c r="N24" s="57"/>
      <c r="O24" s="58"/>
      <c r="P24" s="90"/>
      <c r="Q24" s="90"/>
      <c r="R24" s="51"/>
      <c r="S24" s="51"/>
      <c r="T24" s="49"/>
      <c r="U24" s="49"/>
      <c r="V24" s="59"/>
      <c r="W24" s="59"/>
      <c r="X24" s="52"/>
      <c r="Y24" s="52"/>
      <c r="Z24" s="49"/>
      <c r="AA24" s="53"/>
      <c r="AB24" s="95"/>
      <c r="AC24" s="60"/>
      <c r="AD24" s="52"/>
      <c r="AE24" s="61"/>
      <c r="AF24" s="87"/>
      <c r="AG24" s="62"/>
      <c r="AH24" s="52"/>
      <c r="AI24" s="54"/>
      <c r="AJ24" s="88"/>
      <c r="AK24" s="63"/>
      <c r="AL24" s="91"/>
      <c r="AM24" s="92"/>
      <c r="AN24" s="91"/>
      <c r="AO24" s="52"/>
      <c r="AP24" s="64"/>
      <c r="AQ24" s="52"/>
      <c r="AR24" s="65"/>
      <c r="AS24" s="52"/>
      <c r="AT24" s="65"/>
      <c r="AU24" s="56"/>
      <c r="AV24" s="52"/>
      <c r="AW24" s="52"/>
      <c r="AX24" s="52"/>
      <c r="AY24" s="61"/>
      <c r="AZ24" s="61"/>
      <c r="BA24" s="91"/>
      <c r="BB24" s="61"/>
      <c r="BC24" s="52"/>
      <c r="BD24" s="60"/>
    </row>
    <row r="25" spans="1:56">
      <c r="A25" s="49"/>
      <c r="B25" s="50"/>
      <c r="C25" s="51"/>
      <c r="D25" s="51"/>
      <c r="E25" s="52"/>
      <c r="F25" s="51"/>
      <c r="G25" s="53"/>
      <c r="H25" s="52"/>
      <c r="I25" s="54"/>
      <c r="J25" s="55"/>
      <c r="K25" s="52"/>
      <c r="L25" s="56"/>
      <c r="M25" s="49"/>
      <c r="N25" s="57"/>
      <c r="O25" s="58"/>
      <c r="P25" s="90"/>
      <c r="Q25" s="90"/>
      <c r="R25" s="51"/>
      <c r="S25" s="51"/>
      <c r="T25" s="49"/>
      <c r="U25" s="49"/>
      <c r="V25" s="59"/>
      <c r="W25" s="59"/>
      <c r="X25" s="52"/>
      <c r="Y25" s="52"/>
      <c r="Z25" s="49"/>
      <c r="AA25" s="53"/>
      <c r="AB25" s="95"/>
      <c r="AC25" s="60"/>
      <c r="AD25" s="52"/>
      <c r="AE25" s="61"/>
      <c r="AF25" s="87"/>
      <c r="AG25" s="62"/>
      <c r="AH25" s="52"/>
      <c r="AI25" s="54"/>
      <c r="AJ25" s="88"/>
      <c r="AK25" s="63"/>
      <c r="AL25" s="91"/>
      <c r="AM25" s="92"/>
      <c r="AN25" s="91"/>
      <c r="AO25" s="52"/>
      <c r="AP25" s="64"/>
      <c r="AQ25" s="52"/>
      <c r="AR25" s="65"/>
      <c r="AS25" s="52"/>
      <c r="AT25" s="65"/>
      <c r="AU25" s="56"/>
      <c r="AV25" s="52"/>
      <c r="AW25" s="52"/>
      <c r="AX25" s="52"/>
      <c r="AY25" s="61"/>
      <c r="AZ25" s="61"/>
      <c r="BA25" s="91"/>
      <c r="BB25" s="61"/>
      <c r="BC25" s="52"/>
      <c r="BD25" s="60"/>
    </row>
    <row r="26" spans="1:56">
      <c r="A26" s="49"/>
      <c r="B26" s="50"/>
      <c r="C26" s="51"/>
      <c r="D26" s="51"/>
      <c r="E26" s="52"/>
      <c r="F26" s="51"/>
      <c r="G26" s="53"/>
      <c r="H26" s="52"/>
      <c r="I26" s="54"/>
      <c r="J26" s="55"/>
      <c r="K26" s="52"/>
      <c r="L26" s="56"/>
      <c r="M26" s="49"/>
      <c r="N26" s="57"/>
      <c r="O26" s="58"/>
      <c r="P26" s="90"/>
      <c r="Q26" s="90"/>
      <c r="R26" s="51"/>
      <c r="S26" s="51"/>
      <c r="T26" s="49"/>
      <c r="U26" s="49"/>
      <c r="V26" s="59"/>
      <c r="W26" s="59"/>
      <c r="X26" s="52"/>
      <c r="Y26" s="52"/>
      <c r="Z26" s="49"/>
      <c r="AA26" s="53"/>
      <c r="AB26" s="95"/>
      <c r="AC26" s="60"/>
      <c r="AD26" s="52"/>
      <c r="AE26" s="61"/>
      <c r="AF26" s="87"/>
      <c r="AG26" s="62"/>
      <c r="AH26" s="52"/>
      <c r="AI26" s="54"/>
      <c r="AJ26" s="88"/>
      <c r="AK26" s="63"/>
      <c r="AL26" s="91"/>
      <c r="AM26" s="92"/>
      <c r="AN26" s="91"/>
      <c r="AO26" s="52"/>
      <c r="AP26" s="64"/>
      <c r="AQ26" s="52"/>
      <c r="AR26" s="65"/>
      <c r="AS26" s="52"/>
      <c r="AT26" s="65"/>
      <c r="AU26" s="56"/>
      <c r="AV26" s="52"/>
      <c r="AW26" s="52"/>
      <c r="AX26" s="52"/>
      <c r="AY26" s="61"/>
      <c r="AZ26" s="61"/>
      <c r="BA26" s="91"/>
      <c r="BB26" s="61"/>
      <c r="BC26" s="52"/>
      <c r="BD26" s="60"/>
    </row>
    <row r="27" spans="1:56">
      <c r="A27" s="49"/>
      <c r="B27" s="50"/>
      <c r="C27" s="51"/>
      <c r="D27" s="51"/>
      <c r="E27" s="52"/>
      <c r="F27" s="51"/>
      <c r="G27" s="53"/>
      <c r="H27" s="52"/>
      <c r="I27" s="54"/>
      <c r="J27" s="55"/>
      <c r="K27" s="52"/>
      <c r="L27" s="56"/>
      <c r="M27" s="49"/>
      <c r="N27" s="57"/>
      <c r="O27" s="58"/>
      <c r="P27" s="90"/>
      <c r="Q27" s="90"/>
      <c r="R27" s="51"/>
      <c r="S27" s="51"/>
      <c r="T27" s="49"/>
      <c r="U27" s="49"/>
      <c r="V27" s="59"/>
      <c r="W27" s="59"/>
      <c r="X27" s="52"/>
      <c r="Y27" s="52"/>
      <c r="Z27" s="49"/>
      <c r="AA27" s="53"/>
      <c r="AB27" s="95"/>
      <c r="AC27" s="60"/>
      <c r="AD27" s="52"/>
      <c r="AE27" s="61"/>
      <c r="AF27" s="87"/>
      <c r="AG27" s="62"/>
      <c r="AH27" s="52"/>
      <c r="AI27" s="54"/>
      <c r="AJ27" s="88"/>
      <c r="AK27" s="63"/>
      <c r="AL27" s="91"/>
      <c r="AM27" s="92"/>
      <c r="AN27" s="91"/>
      <c r="AO27" s="52"/>
      <c r="AP27" s="64"/>
      <c r="AQ27" s="52"/>
      <c r="AR27" s="65"/>
      <c r="AS27" s="52"/>
      <c r="AT27" s="65"/>
      <c r="AU27" s="56"/>
      <c r="AV27" s="52"/>
      <c r="AW27" s="52"/>
      <c r="AX27" s="52"/>
      <c r="AY27" s="61"/>
      <c r="AZ27" s="61"/>
      <c r="BA27" s="91"/>
      <c r="BB27" s="61"/>
      <c r="BC27" s="52"/>
      <c r="BD27" s="60"/>
    </row>
    <row r="28" spans="1:56">
      <c r="A28" s="49"/>
      <c r="B28" s="50"/>
      <c r="C28" s="51"/>
      <c r="D28" s="51"/>
      <c r="E28" s="52"/>
      <c r="F28" s="51"/>
      <c r="G28" s="53"/>
      <c r="H28" s="52"/>
      <c r="I28" s="54"/>
      <c r="J28" s="55"/>
      <c r="K28" s="52"/>
      <c r="L28" s="56"/>
      <c r="M28" s="49"/>
      <c r="N28" s="57"/>
      <c r="O28" s="58"/>
      <c r="P28" s="90"/>
      <c r="Q28" s="90"/>
      <c r="R28" s="51"/>
      <c r="S28" s="51"/>
      <c r="T28" s="49"/>
      <c r="U28" s="49"/>
      <c r="V28" s="59"/>
      <c r="W28" s="59"/>
      <c r="X28" s="52"/>
      <c r="Y28" s="52"/>
      <c r="Z28" s="49"/>
      <c r="AA28" s="53"/>
      <c r="AB28" s="95"/>
      <c r="AC28" s="60"/>
      <c r="AD28" s="52"/>
      <c r="AE28" s="61"/>
      <c r="AF28" s="87"/>
      <c r="AG28" s="62"/>
      <c r="AH28" s="52"/>
      <c r="AI28" s="54"/>
      <c r="AJ28" s="88"/>
      <c r="AK28" s="63"/>
      <c r="AL28" s="91"/>
      <c r="AM28" s="92"/>
      <c r="AN28" s="91"/>
      <c r="AO28" s="52"/>
      <c r="AP28" s="64"/>
      <c r="AQ28" s="52"/>
      <c r="AR28" s="65"/>
      <c r="AS28" s="52"/>
      <c r="AT28" s="65"/>
      <c r="AU28" s="56"/>
      <c r="AV28" s="52"/>
      <c r="AW28" s="52"/>
      <c r="AX28" s="52"/>
      <c r="AY28" s="61"/>
      <c r="AZ28" s="61"/>
      <c r="BA28" s="91"/>
      <c r="BB28" s="61"/>
      <c r="BC28" s="52"/>
      <c r="BD28" s="60"/>
    </row>
    <row r="29" spans="1:56">
      <c r="A29" s="49"/>
      <c r="B29" s="50"/>
      <c r="C29" s="51"/>
      <c r="D29" s="51"/>
      <c r="E29" s="52"/>
      <c r="F29" s="51"/>
      <c r="G29" s="53"/>
      <c r="H29" s="52"/>
      <c r="I29" s="54"/>
      <c r="J29" s="55"/>
      <c r="K29" s="52"/>
      <c r="L29" s="56"/>
      <c r="M29" s="49"/>
      <c r="N29" s="57"/>
      <c r="O29" s="58"/>
      <c r="P29" s="90"/>
      <c r="Q29" s="90"/>
      <c r="R29" s="51"/>
      <c r="S29" s="51"/>
      <c r="T29" s="49"/>
      <c r="U29" s="49"/>
      <c r="V29" s="59"/>
      <c r="W29" s="59"/>
      <c r="X29" s="52"/>
      <c r="Y29" s="52"/>
      <c r="Z29" s="49"/>
      <c r="AA29" s="53"/>
      <c r="AB29" s="95"/>
      <c r="AC29" s="60"/>
      <c r="AD29" s="52"/>
      <c r="AE29" s="61"/>
      <c r="AF29" s="87"/>
      <c r="AG29" s="62"/>
      <c r="AH29" s="52"/>
      <c r="AI29" s="54"/>
      <c r="AJ29" s="88"/>
      <c r="AK29" s="63"/>
      <c r="AL29" s="91"/>
      <c r="AM29" s="92"/>
      <c r="AN29" s="91"/>
      <c r="AO29" s="52"/>
      <c r="AP29" s="64"/>
      <c r="AQ29" s="52"/>
      <c r="AR29" s="65"/>
      <c r="AS29" s="52"/>
      <c r="AT29" s="65"/>
      <c r="AU29" s="56"/>
      <c r="AV29" s="52"/>
      <c r="AW29" s="52"/>
      <c r="AX29" s="52"/>
      <c r="AY29" s="61"/>
      <c r="AZ29" s="61"/>
      <c r="BA29" s="91"/>
      <c r="BB29" s="61"/>
      <c r="BC29" s="52"/>
      <c r="BD29" s="60"/>
    </row>
    <row r="30" spans="1:56">
      <c r="A30" s="49"/>
      <c r="B30" s="50"/>
      <c r="C30" s="51"/>
      <c r="D30" s="51"/>
      <c r="E30" s="52"/>
      <c r="F30" s="51"/>
      <c r="G30" s="53"/>
      <c r="H30" s="52"/>
      <c r="I30" s="54"/>
      <c r="J30" s="55"/>
      <c r="K30" s="52"/>
      <c r="L30" s="56"/>
      <c r="M30" s="49"/>
      <c r="N30" s="57"/>
      <c r="O30" s="58"/>
      <c r="P30" s="90"/>
      <c r="Q30" s="90"/>
      <c r="R30" s="51"/>
      <c r="S30" s="51"/>
      <c r="T30" s="49"/>
      <c r="U30" s="49"/>
      <c r="V30" s="59"/>
      <c r="W30" s="59"/>
      <c r="X30" s="52"/>
      <c r="Y30" s="52"/>
      <c r="Z30" s="49"/>
      <c r="AA30" s="53"/>
      <c r="AB30" s="95"/>
      <c r="AC30" s="60"/>
      <c r="AD30" s="52"/>
      <c r="AE30" s="61"/>
      <c r="AF30" s="87"/>
      <c r="AG30" s="62"/>
      <c r="AH30" s="52"/>
      <c r="AI30" s="54"/>
      <c r="AJ30" s="88"/>
      <c r="AK30" s="63"/>
      <c r="AL30" s="91"/>
      <c r="AM30" s="92"/>
      <c r="AN30" s="91"/>
      <c r="AO30" s="52"/>
      <c r="AP30" s="64"/>
      <c r="AQ30" s="52"/>
      <c r="AR30" s="65"/>
      <c r="AS30" s="52"/>
      <c r="AT30" s="65"/>
      <c r="AU30" s="56"/>
      <c r="AV30" s="52"/>
      <c r="AW30" s="52"/>
      <c r="AX30" s="52"/>
      <c r="AY30" s="61"/>
      <c r="AZ30" s="61"/>
      <c r="BA30" s="91"/>
      <c r="BB30" s="61"/>
      <c r="BC30" s="52"/>
      <c r="BD30" s="60"/>
    </row>
    <row r="31" spans="1:56">
      <c r="A31" s="49"/>
      <c r="B31" s="50"/>
      <c r="C31" s="51"/>
      <c r="D31" s="51"/>
      <c r="E31" s="52"/>
      <c r="F31" s="51"/>
      <c r="G31" s="53"/>
      <c r="H31" s="52"/>
      <c r="I31" s="54"/>
      <c r="J31" s="55"/>
      <c r="K31" s="52"/>
      <c r="L31" s="56"/>
      <c r="M31" s="49"/>
      <c r="N31" s="57"/>
      <c r="O31" s="58"/>
      <c r="P31" s="90"/>
      <c r="Q31" s="90"/>
      <c r="R31" s="51"/>
      <c r="S31" s="51"/>
      <c r="T31" s="49"/>
      <c r="U31" s="49"/>
      <c r="V31" s="59"/>
      <c r="W31" s="59"/>
      <c r="X31" s="52"/>
      <c r="Y31" s="52"/>
      <c r="Z31" s="49"/>
      <c r="AA31" s="53"/>
      <c r="AB31" s="95"/>
      <c r="AC31" s="60"/>
      <c r="AD31" s="52"/>
      <c r="AE31" s="61"/>
      <c r="AF31" s="87"/>
      <c r="AG31" s="62"/>
      <c r="AH31" s="52"/>
      <c r="AI31" s="54"/>
      <c r="AJ31" s="88"/>
      <c r="AK31" s="63"/>
      <c r="AL31" s="91"/>
      <c r="AM31" s="92"/>
      <c r="AN31" s="91"/>
      <c r="AO31" s="52"/>
      <c r="AP31" s="64"/>
      <c r="AQ31" s="52"/>
      <c r="AR31" s="65"/>
      <c r="AS31" s="52"/>
      <c r="AT31" s="65"/>
      <c r="AU31" s="56"/>
      <c r="AV31" s="52"/>
      <c r="AW31" s="52"/>
      <c r="AX31" s="52"/>
      <c r="AY31" s="61"/>
      <c r="AZ31" s="61"/>
      <c r="BA31" s="91"/>
      <c r="BB31" s="61"/>
      <c r="BC31" s="52"/>
      <c r="BD31" s="60"/>
    </row>
    <row r="32" spans="1:56">
      <c r="A32" s="49"/>
      <c r="B32" s="50"/>
      <c r="C32" s="51"/>
      <c r="D32" s="51"/>
      <c r="E32" s="52"/>
      <c r="F32" s="51"/>
      <c r="G32" s="53"/>
      <c r="H32" s="52"/>
      <c r="I32" s="54"/>
      <c r="J32" s="55"/>
      <c r="K32" s="52"/>
      <c r="L32" s="56"/>
      <c r="M32" s="49"/>
      <c r="N32" s="57"/>
      <c r="O32" s="58"/>
      <c r="P32" s="90"/>
      <c r="Q32" s="90"/>
      <c r="R32" s="51"/>
      <c r="S32" s="51"/>
      <c r="T32" s="49"/>
      <c r="U32" s="49"/>
      <c r="V32" s="59"/>
      <c r="W32" s="59"/>
      <c r="X32" s="52"/>
      <c r="Y32" s="52"/>
      <c r="Z32" s="49"/>
      <c r="AA32" s="53"/>
      <c r="AB32" s="95"/>
      <c r="AC32" s="60"/>
      <c r="AD32" s="52"/>
      <c r="AE32" s="61"/>
      <c r="AF32" s="87"/>
      <c r="AG32" s="62"/>
      <c r="AH32" s="52"/>
      <c r="AI32" s="54"/>
      <c r="AJ32" s="88"/>
      <c r="AK32" s="63"/>
      <c r="AL32" s="91"/>
      <c r="AM32" s="92"/>
      <c r="AN32" s="91"/>
      <c r="AO32" s="52"/>
      <c r="AP32" s="64"/>
      <c r="AQ32" s="52"/>
      <c r="AR32" s="65"/>
      <c r="AS32" s="52"/>
      <c r="AT32" s="65"/>
      <c r="AU32" s="56"/>
      <c r="AV32" s="52"/>
      <c r="AW32" s="52"/>
      <c r="AX32" s="52"/>
      <c r="AY32" s="61"/>
      <c r="AZ32" s="61"/>
      <c r="BA32" s="91"/>
      <c r="BB32" s="61"/>
      <c r="BC32" s="52"/>
      <c r="BD32" s="60"/>
    </row>
    <row r="33" spans="1:56">
      <c r="A33" s="49"/>
      <c r="B33" s="50"/>
      <c r="C33" s="51"/>
      <c r="D33" s="51"/>
      <c r="E33" s="52"/>
      <c r="F33" s="51"/>
      <c r="G33" s="53"/>
      <c r="H33" s="52"/>
      <c r="I33" s="54"/>
      <c r="J33" s="55"/>
      <c r="K33" s="52"/>
      <c r="L33" s="56"/>
      <c r="M33" s="49"/>
      <c r="N33" s="57"/>
      <c r="O33" s="58"/>
      <c r="P33" s="90"/>
      <c r="Q33" s="90"/>
      <c r="R33" s="51"/>
      <c r="S33" s="51"/>
      <c r="T33" s="49"/>
      <c r="U33" s="49"/>
      <c r="V33" s="59"/>
      <c r="W33" s="59"/>
      <c r="X33" s="52"/>
      <c r="Y33" s="52"/>
      <c r="Z33" s="49"/>
      <c r="AA33" s="53"/>
      <c r="AB33" s="95"/>
      <c r="AC33" s="60"/>
      <c r="AD33" s="52"/>
      <c r="AE33" s="61"/>
      <c r="AF33" s="87"/>
      <c r="AG33" s="62"/>
      <c r="AH33" s="52"/>
      <c r="AI33" s="54"/>
      <c r="AJ33" s="88"/>
      <c r="AK33" s="63"/>
      <c r="AL33" s="91"/>
      <c r="AM33" s="92"/>
      <c r="AN33" s="91"/>
      <c r="AO33" s="52"/>
      <c r="AP33" s="64"/>
      <c r="AQ33" s="52"/>
      <c r="AR33" s="65"/>
      <c r="AS33" s="52"/>
      <c r="AT33" s="65"/>
      <c r="AU33" s="56"/>
      <c r="AV33" s="52"/>
      <c r="AW33" s="52"/>
      <c r="AX33" s="52"/>
      <c r="AY33" s="61"/>
      <c r="AZ33" s="61"/>
      <c r="BA33" s="91"/>
      <c r="BB33" s="61"/>
      <c r="BC33" s="52"/>
      <c r="BD33" s="60"/>
    </row>
    <row r="34" spans="1:56">
      <c r="A34" s="49"/>
      <c r="B34" s="50"/>
      <c r="C34" s="51"/>
      <c r="D34" s="51"/>
      <c r="E34" s="52"/>
      <c r="F34" s="51"/>
      <c r="G34" s="53"/>
      <c r="H34" s="52"/>
      <c r="I34" s="54"/>
      <c r="J34" s="55"/>
      <c r="K34" s="52"/>
      <c r="L34" s="56"/>
      <c r="M34" s="49"/>
      <c r="N34" s="57"/>
      <c r="O34" s="58"/>
      <c r="P34" s="90"/>
      <c r="Q34" s="90"/>
      <c r="R34" s="51"/>
      <c r="S34" s="51"/>
      <c r="T34" s="49"/>
      <c r="U34" s="49"/>
      <c r="V34" s="59"/>
      <c r="W34" s="59"/>
      <c r="X34" s="52"/>
      <c r="Y34" s="52"/>
      <c r="Z34" s="49"/>
      <c r="AA34" s="53"/>
      <c r="AB34" s="95"/>
      <c r="AC34" s="60"/>
      <c r="AD34" s="52"/>
      <c r="AE34" s="61"/>
      <c r="AF34" s="87"/>
      <c r="AG34" s="62"/>
      <c r="AH34" s="52"/>
      <c r="AI34" s="54"/>
      <c r="AJ34" s="88"/>
      <c r="AK34" s="63"/>
      <c r="AL34" s="91"/>
      <c r="AM34" s="92"/>
      <c r="AN34" s="91"/>
      <c r="AO34" s="52"/>
      <c r="AP34" s="64"/>
      <c r="AQ34" s="52"/>
      <c r="AR34" s="65"/>
      <c r="AS34" s="52"/>
      <c r="AT34" s="65"/>
      <c r="AU34" s="56"/>
      <c r="AV34" s="52"/>
      <c r="AW34" s="52"/>
      <c r="AX34" s="52"/>
      <c r="AY34" s="61"/>
      <c r="AZ34" s="61"/>
      <c r="BA34" s="91"/>
      <c r="BB34" s="61"/>
      <c r="BC34" s="52"/>
      <c r="BD34" s="60"/>
    </row>
    <row r="35" spans="1:56">
      <c r="A35" s="49"/>
      <c r="B35" s="50"/>
      <c r="C35" s="51"/>
      <c r="D35" s="51"/>
      <c r="E35" s="52"/>
      <c r="F35" s="51"/>
      <c r="G35" s="53"/>
      <c r="H35" s="52"/>
      <c r="I35" s="54"/>
      <c r="J35" s="55"/>
      <c r="K35" s="52"/>
      <c r="L35" s="56"/>
      <c r="M35" s="49"/>
      <c r="N35" s="57"/>
      <c r="O35" s="58"/>
      <c r="P35" s="90"/>
      <c r="Q35" s="90"/>
      <c r="R35" s="51"/>
      <c r="S35" s="51"/>
      <c r="T35" s="49"/>
      <c r="U35" s="49"/>
      <c r="V35" s="59"/>
      <c r="W35" s="59"/>
      <c r="X35" s="52"/>
      <c r="Y35" s="52"/>
      <c r="Z35" s="49"/>
      <c r="AA35" s="53"/>
      <c r="AB35" s="95"/>
      <c r="AC35" s="60"/>
      <c r="AD35" s="52"/>
      <c r="AE35" s="61"/>
      <c r="AF35" s="87"/>
      <c r="AG35" s="62"/>
      <c r="AH35" s="52"/>
      <c r="AI35" s="54"/>
      <c r="AJ35" s="88"/>
      <c r="AK35" s="63"/>
      <c r="AL35" s="91"/>
      <c r="AM35" s="92"/>
      <c r="AN35" s="91"/>
      <c r="AO35" s="52"/>
      <c r="AP35" s="64"/>
      <c r="AQ35" s="52"/>
      <c r="AR35" s="65"/>
      <c r="AS35" s="52"/>
      <c r="AT35" s="65"/>
      <c r="AU35" s="56"/>
      <c r="AV35" s="52"/>
      <c r="AW35" s="52"/>
      <c r="AX35" s="52"/>
      <c r="AY35" s="61"/>
      <c r="AZ35" s="61"/>
      <c r="BA35" s="91"/>
      <c r="BB35" s="61"/>
      <c r="BC35" s="52"/>
      <c r="BD35" s="60"/>
    </row>
    <row r="36" spans="1:56">
      <c r="A36" s="49"/>
      <c r="B36" s="50"/>
      <c r="C36" s="51"/>
      <c r="D36" s="51"/>
      <c r="E36" s="52"/>
      <c r="F36" s="51"/>
      <c r="G36" s="53"/>
      <c r="H36" s="52"/>
      <c r="I36" s="54"/>
      <c r="J36" s="55"/>
      <c r="K36" s="52"/>
      <c r="L36" s="56"/>
      <c r="M36" s="49"/>
      <c r="N36" s="57"/>
      <c r="O36" s="58"/>
      <c r="P36" s="90"/>
      <c r="Q36" s="90"/>
      <c r="R36" s="51"/>
      <c r="S36" s="51"/>
      <c r="T36" s="49"/>
      <c r="U36" s="49"/>
      <c r="V36" s="59"/>
      <c r="W36" s="59"/>
      <c r="X36" s="52"/>
      <c r="Y36" s="52"/>
      <c r="Z36" s="49"/>
      <c r="AA36" s="53"/>
      <c r="AB36" s="95"/>
      <c r="AC36" s="60"/>
      <c r="AD36" s="52"/>
      <c r="AE36" s="61"/>
      <c r="AF36" s="87"/>
      <c r="AG36" s="62"/>
      <c r="AH36" s="52"/>
      <c r="AI36" s="54"/>
      <c r="AJ36" s="88"/>
      <c r="AK36" s="63"/>
      <c r="AL36" s="91"/>
      <c r="AM36" s="92"/>
      <c r="AN36" s="91"/>
      <c r="AO36" s="52"/>
      <c r="AP36" s="64"/>
      <c r="AQ36" s="52"/>
      <c r="AR36" s="65"/>
      <c r="AS36" s="52"/>
      <c r="AT36" s="65"/>
      <c r="AU36" s="56"/>
      <c r="AV36" s="52"/>
      <c r="AW36" s="52"/>
      <c r="AX36" s="52"/>
      <c r="AY36" s="61"/>
      <c r="AZ36" s="61"/>
      <c r="BA36" s="91"/>
      <c r="BB36" s="61"/>
      <c r="BC36" s="52"/>
      <c r="BD36" s="60"/>
    </row>
    <row r="37" spans="1:56">
      <c r="A37" s="49"/>
      <c r="B37" s="50"/>
      <c r="C37" s="51"/>
      <c r="D37" s="51"/>
      <c r="E37" s="52"/>
      <c r="F37" s="51"/>
      <c r="G37" s="53"/>
      <c r="H37" s="52"/>
      <c r="I37" s="54"/>
      <c r="J37" s="55"/>
      <c r="K37" s="52"/>
      <c r="L37" s="56"/>
      <c r="M37" s="49"/>
      <c r="N37" s="57"/>
      <c r="O37" s="58"/>
      <c r="P37" s="90"/>
      <c r="Q37" s="90"/>
      <c r="R37" s="51"/>
      <c r="S37" s="51"/>
      <c r="T37" s="49"/>
      <c r="U37" s="49"/>
      <c r="V37" s="59"/>
      <c r="W37" s="59"/>
      <c r="X37" s="52"/>
      <c r="Y37" s="52"/>
      <c r="Z37" s="49"/>
      <c r="AA37" s="53"/>
      <c r="AB37" s="95"/>
      <c r="AC37" s="60"/>
      <c r="AD37" s="52"/>
      <c r="AE37" s="61"/>
      <c r="AF37" s="87"/>
      <c r="AG37" s="62"/>
      <c r="AH37" s="52"/>
      <c r="AI37" s="54"/>
      <c r="AJ37" s="88"/>
      <c r="AK37" s="63"/>
      <c r="AL37" s="91"/>
      <c r="AM37" s="92"/>
      <c r="AN37" s="91"/>
      <c r="AO37" s="52"/>
      <c r="AP37" s="64"/>
      <c r="AQ37" s="52"/>
      <c r="AR37" s="65"/>
      <c r="AS37" s="52"/>
      <c r="AT37" s="65"/>
      <c r="AU37" s="56"/>
      <c r="AV37" s="52"/>
      <c r="AW37" s="52"/>
      <c r="AX37" s="52"/>
      <c r="AY37" s="61"/>
      <c r="AZ37" s="61"/>
      <c r="BA37" s="91"/>
      <c r="BB37" s="61"/>
      <c r="BC37" s="52"/>
      <c r="BD37" s="60"/>
    </row>
    <row r="38" spans="1:56">
      <c r="A38" s="49"/>
      <c r="B38" s="50"/>
      <c r="C38" s="51"/>
      <c r="D38" s="51"/>
      <c r="E38" s="52"/>
      <c r="F38" s="51"/>
      <c r="G38" s="53"/>
      <c r="H38" s="52"/>
      <c r="I38" s="54"/>
      <c r="J38" s="55"/>
      <c r="K38" s="52"/>
      <c r="L38" s="56"/>
      <c r="M38" s="49"/>
      <c r="N38" s="57"/>
      <c r="O38" s="58"/>
      <c r="P38" s="90"/>
      <c r="Q38" s="90"/>
      <c r="R38" s="51"/>
      <c r="S38" s="51"/>
      <c r="T38" s="49"/>
      <c r="U38" s="49"/>
      <c r="V38" s="59"/>
      <c r="W38" s="59"/>
      <c r="X38" s="52"/>
      <c r="Y38" s="52"/>
      <c r="Z38" s="49"/>
      <c r="AA38" s="53"/>
      <c r="AB38" s="95"/>
      <c r="AC38" s="60"/>
      <c r="AD38" s="52"/>
      <c r="AE38" s="61"/>
      <c r="AF38" s="87"/>
      <c r="AG38" s="62"/>
      <c r="AH38" s="52"/>
      <c r="AI38" s="54"/>
      <c r="AJ38" s="88"/>
      <c r="AK38" s="63"/>
      <c r="AL38" s="91"/>
      <c r="AM38" s="92"/>
      <c r="AN38" s="91"/>
      <c r="AO38" s="52"/>
      <c r="AP38" s="64"/>
      <c r="AQ38" s="52"/>
      <c r="AR38" s="65"/>
      <c r="AS38" s="52"/>
      <c r="AT38" s="65"/>
      <c r="AU38" s="56"/>
      <c r="AV38" s="52"/>
      <c r="AW38" s="52"/>
      <c r="AX38" s="52"/>
      <c r="AY38" s="61"/>
      <c r="AZ38" s="61"/>
      <c r="BA38" s="91"/>
      <c r="BB38" s="61"/>
      <c r="BC38" s="52"/>
      <c r="BD38" s="60"/>
    </row>
    <row r="39" spans="1:56">
      <c r="A39" s="49"/>
      <c r="B39" s="50"/>
      <c r="C39" s="51"/>
      <c r="D39" s="51"/>
      <c r="E39" s="52"/>
      <c r="F39" s="51"/>
      <c r="G39" s="53"/>
      <c r="H39" s="52"/>
      <c r="I39" s="54"/>
      <c r="J39" s="55"/>
      <c r="K39" s="52"/>
      <c r="L39" s="56"/>
      <c r="M39" s="49"/>
      <c r="N39" s="57"/>
      <c r="O39" s="58"/>
      <c r="P39" s="90"/>
      <c r="Q39" s="90"/>
      <c r="R39" s="51"/>
      <c r="S39" s="51"/>
      <c r="T39" s="49"/>
      <c r="U39" s="49"/>
      <c r="V39" s="59"/>
      <c r="W39" s="59"/>
      <c r="X39" s="52"/>
      <c r="Y39" s="52"/>
      <c r="Z39" s="49"/>
      <c r="AA39" s="53"/>
      <c r="AB39" s="95"/>
      <c r="AC39" s="60"/>
      <c r="AD39" s="52"/>
      <c r="AE39" s="61"/>
      <c r="AF39" s="87"/>
      <c r="AG39" s="62"/>
      <c r="AH39" s="52"/>
      <c r="AI39" s="54"/>
      <c r="AJ39" s="88"/>
      <c r="AK39" s="63"/>
      <c r="AL39" s="91"/>
      <c r="AM39" s="92"/>
      <c r="AN39" s="91"/>
      <c r="AO39" s="52"/>
      <c r="AP39" s="64"/>
      <c r="AQ39" s="52"/>
      <c r="AR39" s="65"/>
      <c r="AS39" s="52"/>
      <c r="AT39" s="65"/>
      <c r="AU39" s="56"/>
      <c r="AV39" s="52"/>
      <c r="AW39" s="52"/>
      <c r="AX39" s="52"/>
      <c r="AY39" s="61"/>
      <c r="AZ39" s="61"/>
      <c r="BA39" s="91"/>
      <c r="BB39" s="61"/>
      <c r="BC39" s="52"/>
      <c r="BD39" s="60"/>
    </row>
    <row r="40" spans="1:56">
      <c r="A40" s="49"/>
      <c r="B40" s="50"/>
      <c r="C40" s="51"/>
      <c r="D40" s="51"/>
      <c r="E40" s="52"/>
      <c r="F40" s="51"/>
      <c r="G40" s="53"/>
      <c r="H40" s="52"/>
      <c r="I40" s="54"/>
      <c r="J40" s="55"/>
      <c r="K40" s="52"/>
      <c r="L40" s="56"/>
      <c r="M40" s="49"/>
      <c r="N40" s="57"/>
      <c r="O40" s="58"/>
      <c r="P40" s="90"/>
      <c r="Q40" s="90"/>
      <c r="R40" s="51"/>
      <c r="S40" s="51"/>
      <c r="T40" s="49"/>
      <c r="U40" s="49"/>
      <c r="V40" s="59"/>
      <c r="W40" s="59"/>
      <c r="X40" s="52"/>
      <c r="Y40" s="52"/>
      <c r="Z40" s="49"/>
      <c r="AA40" s="53"/>
      <c r="AB40" s="95"/>
      <c r="AC40" s="60"/>
      <c r="AD40" s="52"/>
      <c r="AE40" s="61"/>
      <c r="AF40" s="87"/>
      <c r="AG40" s="62"/>
      <c r="AH40" s="52"/>
      <c r="AI40" s="54"/>
      <c r="AJ40" s="88"/>
      <c r="AK40" s="63"/>
      <c r="AL40" s="91"/>
      <c r="AM40" s="92"/>
      <c r="AN40" s="91"/>
      <c r="AO40" s="52"/>
      <c r="AP40" s="64"/>
      <c r="AQ40" s="52"/>
      <c r="AR40" s="65"/>
      <c r="AS40" s="52"/>
      <c r="AT40" s="65"/>
      <c r="AU40" s="56"/>
      <c r="AV40" s="52"/>
      <c r="AW40" s="52"/>
      <c r="AX40" s="52"/>
      <c r="AY40" s="61"/>
      <c r="AZ40" s="61"/>
      <c r="BA40" s="91"/>
      <c r="BB40" s="61"/>
      <c r="BC40" s="52"/>
      <c r="BD40" s="60"/>
    </row>
    <row r="41" spans="1:56">
      <c r="A41" s="49"/>
      <c r="B41" s="50"/>
      <c r="C41" s="51"/>
      <c r="D41" s="51"/>
      <c r="E41" s="52"/>
      <c r="F41" s="51"/>
      <c r="G41" s="53"/>
      <c r="H41" s="52"/>
      <c r="I41" s="54"/>
      <c r="J41" s="55"/>
      <c r="K41" s="52"/>
      <c r="L41" s="56"/>
      <c r="M41" s="49"/>
      <c r="N41" s="57"/>
      <c r="O41" s="58"/>
      <c r="P41" s="90"/>
      <c r="Q41" s="90"/>
      <c r="R41" s="51"/>
      <c r="S41" s="51"/>
      <c r="T41" s="49"/>
      <c r="U41" s="49"/>
      <c r="V41" s="59"/>
      <c r="W41" s="59"/>
      <c r="X41" s="52"/>
      <c r="Y41" s="52"/>
      <c r="Z41" s="49"/>
      <c r="AA41" s="53"/>
      <c r="AB41" s="95"/>
      <c r="AC41" s="60"/>
      <c r="AD41" s="52"/>
      <c r="AE41" s="61"/>
      <c r="AF41" s="87"/>
      <c r="AG41" s="62"/>
      <c r="AH41" s="52"/>
      <c r="AI41" s="54"/>
      <c r="AJ41" s="88"/>
      <c r="AK41" s="63"/>
      <c r="AL41" s="91"/>
      <c r="AM41" s="92"/>
      <c r="AN41" s="91"/>
      <c r="AO41" s="52"/>
      <c r="AP41" s="64"/>
      <c r="AQ41" s="52"/>
      <c r="AR41" s="65"/>
      <c r="AS41" s="52"/>
      <c r="AT41" s="65"/>
      <c r="AU41" s="56"/>
      <c r="AV41" s="52"/>
      <c r="AW41" s="52"/>
      <c r="AX41" s="52"/>
      <c r="AY41" s="61"/>
      <c r="AZ41" s="61"/>
      <c r="BA41" s="91"/>
      <c r="BB41" s="61"/>
      <c r="BC41" s="52"/>
      <c r="BD41" s="60"/>
    </row>
    <row r="42" spans="1:56">
      <c r="A42" s="49"/>
      <c r="B42" s="50"/>
      <c r="C42" s="51"/>
      <c r="D42" s="51"/>
      <c r="E42" s="52"/>
      <c r="F42" s="51"/>
      <c r="G42" s="53"/>
      <c r="H42" s="52"/>
      <c r="I42" s="54"/>
      <c r="J42" s="55"/>
      <c r="K42" s="52"/>
      <c r="L42" s="56"/>
      <c r="M42" s="49"/>
      <c r="N42" s="57"/>
      <c r="O42" s="58"/>
      <c r="P42" s="90"/>
      <c r="Q42" s="90"/>
      <c r="R42" s="51"/>
      <c r="S42" s="51"/>
      <c r="T42" s="49"/>
      <c r="U42" s="49"/>
      <c r="V42" s="59"/>
      <c r="W42" s="59"/>
      <c r="X42" s="52"/>
      <c r="Y42" s="52"/>
      <c r="Z42" s="49"/>
      <c r="AA42" s="53"/>
      <c r="AB42" s="95"/>
      <c r="AC42" s="60"/>
      <c r="AD42" s="52"/>
      <c r="AE42" s="61"/>
      <c r="AF42" s="87"/>
      <c r="AG42" s="62"/>
      <c r="AH42" s="52"/>
      <c r="AI42" s="54"/>
      <c r="AJ42" s="88"/>
      <c r="AK42" s="63"/>
      <c r="AL42" s="91"/>
      <c r="AM42" s="92"/>
      <c r="AN42" s="91"/>
      <c r="AO42" s="52"/>
      <c r="AP42" s="64"/>
      <c r="AQ42" s="52"/>
      <c r="AR42" s="65"/>
      <c r="AS42" s="52"/>
      <c r="AT42" s="65"/>
      <c r="AU42" s="56"/>
      <c r="AV42" s="52"/>
      <c r="AW42" s="52"/>
      <c r="AX42" s="52"/>
      <c r="AY42" s="61"/>
      <c r="AZ42" s="61"/>
      <c r="BA42" s="91"/>
      <c r="BB42" s="61"/>
      <c r="BC42" s="52"/>
      <c r="BD42" s="60"/>
    </row>
    <row r="43" spans="1:56">
      <c r="A43" s="49"/>
      <c r="B43" s="50"/>
      <c r="C43" s="51"/>
      <c r="D43" s="51"/>
      <c r="E43" s="52"/>
      <c r="F43" s="51"/>
      <c r="G43" s="53"/>
      <c r="H43" s="52"/>
      <c r="I43" s="54"/>
      <c r="J43" s="55"/>
      <c r="K43" s="52"/>
      <c r="L43" s="56"/>
      <c r="M43" s="49"/>
      <c r="N43" s="57"/>
      <c r="O43" s="58"/>
      <c r="P43" s="90"/>
      <c r="Q43" s="90"/>
      <c r="R43" s="51"/>
      <c r="S43" s="51"/>
      <c r="T43" s="49"/>
      <c r="U43" s="49"/>
      <c r="V43" s="59"/>
      <c r="W43" s="59"/>
      <c r="X43" s="52"/>
      <c r="Y43" s="52"/>
      <c r="Z43" s="49"/>
      <c r="AA43" s="53"/>
      <c r="AB43" s="95"/>
      <c r="AC43" s="60"/>
      <c r="AD43" s="52"/>
      <c r="AE43" s="61"/>
      <c r="AF43" s="87"/>
      <c r="AG43" s="62"/>
      <c r="AH43" s="52"/>
      <c r="AI43" s="54"/>
      <c r="AJ43" s="88"/>
      <c r="AK43" s="63"/>
      <c r="AL43" s="91"/>
      <c r="AM43" s="92"/>
      <c r="AN43" s="91"/>
      <c r="AO43" s="52"/>
      <c r="AP43" s="64"/>
      <c r="AQ43" s="52"/>
      <c r="AR43" s="65"/>
      <c r="AS43" s="52"/>
      <c r="AT43" s="65"/>
      <c r="AU43" s="56"/>
      <c r="AV43" s="52"/>
      <c r="AW43" s="52"/>
      <c r="AX43" s="52"/>
      <c r="AY43" s="61"/>
      <c r="AZ43" s="61"/>
      <c r="BA43" s="91"/>
      <c r="BB43" s="61"/>
      <c r="BC43" s="52"/>
      <c r="BD43" s="60"/>
    </row>
    <row r="44" spans="1:56">
      <c r="A44" s="49"/>
      <c r="B44" s="50"/>
      <c r="C44" s="51"/>
      <c r="D44" s="51"/>
      <c r="E44" s="52"/>
      <c r="F44" s="51"/>
      <c r="G44" s="53"/>
      <c r="H44" s="52"/>
      <c r="I44" s="54"/>
      <c r="J44" s="55"/>
      <c r="K44" s="52"/>
      <c r="L44" s="56"/>
      <c r="M44" s="49"/>
      <c r="N44" s="57"/>
      <c r="O44" s="58"/>
      <c r="P44" s="90"/>
      <c r="Q44" s="90"/>
      <c r="R44" s="51"/>
      <c r="S44" s="51"/>
      <c r="T44" s="49"/>
      <c r="U44" s="49"/>
      <c r="V44" s="59"/>
      <c r="W44" s="59"/>
      <c r="X44" s="52"/>
      <c r="Y44" s="52"/>
      <c r="Z44" s="49"/>
      <c r="AA44" s="53"/>
      <c r="AB44" s="95"/>
      <c r="AC44" s="60"/>
      <c r="AD44" s="52"/>
      <c r="AE44" s="61"/>
      <c r="AF44" s="87"/>
      <c r="AG44" s="62"/>
      <c r="AH44" s="52"/>
      <c r="AI44" s="54"/>
      <c r="AJ44" s="88"/>
      <c r="AK44" s="63"/>
      <c r="AL44" s="91"/>
      <c r="AM44" s="92"/>
      <c r="AN44" s="91"/>
      <c r="AO44" s="52"/>
      <c r="AP44" s="64"/>
      <c r="AQ44" s="52"/>
      <c r="AR44" s="65"/>
      <c r="AS44" s="52"/>
      <c r="AT44" s="65"/>
      <c r="AU44" s="56"/>
      <c r="AV44" s="52"/>
      <c r="AW44" s="52"/>
      <c r="AX44" s="52"/>
      <c r="AY44" s="61"/>
      <c r="AZ44" s="61"/>
      <c r="BA44" s="91"/>
      <c r="BB44" s="61"/>
      <c r="BC44" s="52"/>
      <c r="BD44" s="60"/>
    </row>
    <row r="45" spans="1:56">
      <c r="A45" s="49"/>
      <c r="B45" s="50"/>
      <c r="C45" s="51"/>
      <c r="D45" s="51"/>
      <c r="E45" s="52"/>
      <c r="F45" s="51"/>
      <c r="G45" s="53"/>
      <c r="H45" s="52"/>
      <c r="I45" s="54"/>
      <c r="J45" s="55"/>
      <c r="K45" s="52"/>
      <c r="L45" s="56"/>
      <c r="M45" s="49"/>
      <c r="N45" s="57"/>
      <c r="O45" s="58"/>
      <c r="P45" s="90"/>
      <c r="Q45" s="90"/>
      <c r="R45" s="51"/>
      <c r="S45" s="51"/>
      <c r="T45" s="49"/>
      <c r="U45" s="49"/>
      <c r="V45" s="59"/>
      <c r="W45" s="59"/>
      <c r="X45" s="52"/>
      <c r="Y45" s="52"/>
      <c r="Z45" s="49"/>
      <c r="AA45" s="53"/>
      <c r="AB45" s="95"/>
      <c r="AC45" s="60"/>
      <c r="AD45" s="52"/>
      <c r="AE45" s="61"/>
      <c r="AF45" s="87"/>
      <c r="AG45" s="62"/>
      <c r="AH45" s="52"/>
      <c r="AI45" s="54"/>
      <c r="AJ45" s="88"/>
      <c r="AK45" s="63"/>
      <c r="AL45" s="91"/>
      <c r="AM45" s="92"/>
      <c r="AN45" s="91"/>
      <c r="AO45" s="52"/>
      <c r="AP45" s="64"/>
      <c r="AQ45" s="52"/>
      <c r="AR45" s="65"/>
      <c r="AS45" s="52"/>
      <c r="AT45" s="65"/>
      <c r="AU45" s="56"/>
      <c r="AV45" s="52"/>
      <c r="AW45" s="52"/>
      <c r="AX45" s="52"/>
      <c r="AY45" s="61"/>
      <c r="AZ45" s="61"/>
      <c r="BA45" s="91"/>
      <c r="BB45" s="61"/>
      <c r="BC45" s="52"/>
      <c r="BD45" s="60"/>
    </row>
    <row r="46" spans="1:56">
      <c r="A46" s="49"/>
      <c r="B46" s="50"/>
      <c r="C46" s="51"/>
      <c r="D46" s="51"/>
      <c r="E46" s="52"/>
      <c r="F46" s="51"/>
      <c r="G46" s="53"/>
      <c r="H46" s="52"/>
      <c r="I46" s="54"/>
      <c r="J46" s="55"/>
      <c r="K46" s="52"/>
      <c r="L46" s="56"/>
      <c r="M46" s="49"/>
      <c r="N46" s="57"/>
      <c r="O46" s="58"/>
      <c r="P46" s="90"/>
      <c r="Q46" s="90"/>
      <c r="R46" s="51"/>
      <c r="S46" s="51"/>
      <c r="T46" s="49"/>
      <c r="U46" s="49"/>
      <c r="V46" s="59"/>
      <c r="W46" s="59"/>
      <c r="X46" s="52"/>
      <c r="Y46" s="52"/>
      <c r="Z46" s="49"/>
      <c r="AA46" s="53"/>
      <c r="AB46" s="95"/>
      <c r="AC46" s="60"/>
      <c r="AD46" s="52"/>
      <c r="AE46" s="61"/>
      <c r="AF46" s="87"/>
      <c r="AG46" s="62"/>
      <c r="AH46" s="52"/>
      <c r="AI46" s="54"/>
      <c r="AJ46" s="88"/>
      <c r="AK46" s="63"/>
      <c r="AL46" s="91"/>
      <c r="AM46" s="92"/>
      <c r="AN46" s="91"/>
      <c r="AO46" s="52"/>
      <c r="AP46" s="64"/>
      <c r="AQ46" s="52"/>
      <c r="AR46" s="65"/>
      <c r="AS46" s="52"/>
      <c r="AT46" s="65"/>
      <c r="AU46" s="56"/>
      <c r="AV46" s="52"/>
      <c r="AW46" s="52"/>
      <c r="AX46" s="52"/>
      <c r="AY46" s="61"/>
      <c r="AZ46" s="61"/>
      <c r="BA46" s="91"/>
      <c r="BB46" s="61"/>
      <c r="BC46" s="52"/>
      <c r="BD46" s="60"/>
    </row>
    <row r="47" spans="1:56">
      <c r="A47" s="49"/>
      <c r="B47" s="50"/>
      <c r="C47" s="51"/>
      <c r="D47" s="51"/>
      <c r="E47" s="52"/>
      <c r="F47" s="51"/>
      <c r="G47" s="53"/>
      <c r="H47" s="52"/>
      <c r="I47" s="54"/>
      <c r="J47" s="55"/>
      <c r="K47" s="52"/>
      <c r="L47" s="56"/>
      <c r="M47" s="49"/>
      <c r="N47" s="57"/>
      <c r="O47" s="58"/>
      <c r="P47" s="90"/>
      <c r="Q47" s="90"/>
      <c r="R47" s="51"/>
      <c r="S47" s="51"/>
      <c r="T47" s="49"/>
      <c r="U47" s="49"/>
      <c r="V47" s="59"/>
      <c r="W47" s="59"/>
      <c r="X47" s="52"/>
      <c r="Y47" s="52"/>
      <c r="Z47" s="49"/>
      <c r="AA47" s="53"/>
      <c r="AB47" s="95"/>
      <c r="AC47" s="60"/>
      <c r="AD47" s="52"/>
      <c r="AE47" s="61"/>
      <c r="AF47" s="87"/>
      <c r="AG47" s="62"/>
      <c r="AH47" s="52"/>
      <c r="AI47" s="54"/>
      <c r="AJ47" s="88"/>
      <c r="AK47" s="63"/>
      <c r="AL47" s="91"/>
      <c r="AM47" s="92"/>
      <c r="AN47" s="91"/>
      <c r="AO47" s="52"/>
      <c r="AP47" s="64"/>
      <c r="AQ47" s="52"/>
      <c r="AR47" s="65"/>
      <c r="AS47" s="52"/>
      <c r="AT47" s="65"/>
      <c r="AU47" s="56"/>
      <c r="AV47" s="52"/>
      <c r="AW47" s="52"/>
      <c r="AX47" s="52"/>
      <c r="AY47" s="61"/>
      <c r="AZ47" s="61"/>
      <c r="BA47" s="91"/>
      <c r="BB47" s="61"/>
      <c r="BC47" s="52"/>
      <c r="BD47" s="60"/>
    </row>
    <row r="48" spans="1:56">
      <c r="A48" s="49"/>
      <c r="B48" s="50"/>
      <c r="C48" s="51"/>
      <c r="D48" s="51"/>
      <c r="E48" s="52"/>
      <c r="F48" s="51"/>
      <c r="G48" s="53"/>
      <c r="H48" s="52"/>
      <c r="I48" s="54"/>
      <c r="J48" s="55"/>
      <c r="K48" s="52"/>
      <c r="L48" s="56"/>
      <c r="M48" s="49"/>
      <c r="N48" s="57"/>
      <c r="O48" s="58"/>
      <c r="P48" s="90"/>
      <c r="Q48" s="90"/>
      <c r="R48" s="51"/>
      <c r="S48" s="51"/>
      <c r="T48" s="49"/>
      <c r="U48" s="49"/>
      <c r="V48" s="59"/>
      <c r="W48" s="59"/>
      <c r="X48" s="52"/>
      <c r="Y48" s="52"/>
      <c r="Z48" s="49"/>
      <c r="AA48" s="53"/>
      <c r="AB48" s="95"/>
      <c r="AC48" s="60"/>
      <c r="AD48" s="52"/>
      <c r="AE48" s="61"/>
      <c r="AF48" s="87"/>
      <c r="AG48" s="62"/>
      <c r="AH48" s="52"/>
      <c r="AI48" s="54"/>
      <c r="AJ48" s="88"/>
      <c r="AK48" s="63"/>
      <c r="AL48" s="91"/>
      <c r="AM48" s="92"/>
      <c r="AN48" s="91"/>
      <c r="AO48" s="52"/>
      <c r="AP48" s="64"/>
      <c r="AQ48" s="52"/>
      <c r="AR48" s="65"/>
      <c r="AS48" s="52"/>
      <c r="AT48" s="65"/>
      <c r="AU48" s="56"/>
      <c r="AV48" s="52"/>
      <c r="AW48" s="52"/>
      <c r="AX48" s="52"/>
      <c r="AY48" s="61"/>
      <c r="AZ48" s="61"/>
      <c r="BA48" s="91"/>
      <c r="BB48" s="61"/>
      <c r="BC48" s="52"/>
      <c r="BD48" s="60"/>
    </row>
    <row r="49" spans="1:56">
      <c r="A49" s="49"/>
      <c r="B49" s="50"/>
      <c r="C49" s="51"/>
      <c r="D49" s="51"/>
      <c r="E49" s="52"/>
      <c r="F49" s="51"/>
      <c r="G49" s="53"/>
      <c r="H49" s="52"/>
      <c r="I49" s="54"/>
      <c r="J49" s="55"/>
      <c r="K49" s="52"/>
      <c r="L49" s="56"/>
      <c r="M49" s="49"/>
      <c r="N49" s="57"/>
      <c r="O49" s="58"/>
      <c r="P49" s="90"/>
      <c r="Q49" s="90"/>
      <c r="R49" s="51"/>
      <c r="S49" s="51"/>
      <c r="T49" s="49"/>
      <c r="U49" s="49"/>
      <c r="V49" s="59"/>
      <c r="W49" s="59"/>
      <c r="X49" s="52"/>
      <c r="Y49" s="52"/>
      <c r="Z49" s="49"/>
      <c r="AA49" s="53"/>
      <c r="AB49" s="95"/>
      <c r="AC49" s="60"/>
      <c r="AD49" s="52"/>
      <c r="AE49" s="61"/>
      <c r="AF49" s="87"/>
      <c r="AG49" s="62"/>
      <c r="AH49" s="52"/>
      <c r="AI49" s="54"/>
      <c r="AJ49" s="88"/>
      <c r="AK49" s="63"/>
      <c r="AL49" s="91"/>
      <c r="AM49" s="92"/>
      <c r="AN49" s="91"/>
      <c r="AO49" s="52"/>
      <c r="AP49" s="64"/>
      <c r="AQ49" s="52"/>
      <c r="AR49" s="65"/>
      <c r="AS49" s="52"/>
      <c r="AT49" s="65"/>
      <c r="AU49" s="56"/>
      <c r="AV49" s="52"/>
      <c r="AW49" s="52"/>
      <c r="AX49" s="52"/>
      <c r="AY49" s="61"/>
      <c r="AZ49" s="61"/>
      <c r="BA49" s="91"/>
      <c r="BB49" s="61"/>
      <c r="BC49" s="52"/>
      <c r="BD49" s="60"/>
    </row>
    <row r="50" spans="1:56">
      <c r="A50" s="49"/>
      <c r="B50" s="50"/>
      <c r="C50" s="51"/>
      <c r="D50" s="51"/>
      <c r="E50" s="52"/>
      <c r="F50" s="51"/>
      <c r="G50" s="53"/>
      <c r="H50" s="52"/>
      <c r="I50" s="54"/>
      <c r="J50" s="55"/>
      <c r="K50" s="52"/>
      <c r="L50" s="56"/>
      <c r="M50" s="49"/>
      <c r="N50" s="57"/>
      <c r="O50" s="58"/>
      <c r="P50" s="90"/>
      <c r="Q50" s="90"/>
      <c r="R50" s="51"/>
      <c r="S50" s="51"/>
      <c r="T50" s="49"/>
      <c r="U50" s="49"/>
      <c r="V50" s="59"/>
      <c r="W50" s="59"/>
      <c r="X50" s="52"/>
      <c r="Y50" s="52"/>
      <c r="Z50" s="49"/>
      <c r="AA50" s="53"/>
      <c r="AB50" s="95"/>
      <c r="AC50" s="60"/>
      <c r="AD50" s="52"/>
      <c r="AE50" s="61"/>
      <c r="AF50" s="87"/>
      <c r="AG50" s="62"/>
      <c r="AH50" s="52"/>
      <c r="AI50" s="54"/>
      <c r="AJ50" s="88"/>
      <c r="AK50" s="63"/>
      <c r="AL50" s="91"/>
      <c r="AM50" s="92"/>
      <c r="AN50" s="91"/>
      <c r="AO50" s="52"/>
      <c r="AP50" s="64"/>
      <c r="AQ50" s="52"/>
      <c r="AR50" s="65"/>
      <c r="AS50" s="52"/>
      <c r="AT50" s="65"/>
      <c r="AU50" s="56"/>
      <c r="AV50" s="52"/>
      <c r="AW50" s="52"/>
      <c r="AX50" s="52"/>
      <c r="AY50" s="61"/>
      <c r="AZ50" s="61"/>
      <c r="BA50" s="91"/>
      <c r="BB50" s="61"/>
      <c r="BC50" s="52"/>
      <c r="BD50" s="60"/>
    </row>
    <row r="51" spans="1:56">
      <c r="A51" s="49"/>
      <c r="B51" s="50"/>
      <c r="C51" s="51"/>
      <c r="D51" s="51"/>
      <c r="E51" s="52"/>
      <c r="F51" s="51"/>
      <c r="G51" s="53"/>
      <c r="H51" s="52"/>
      <c r="I51" s="54"/>
      <c r="J51" s="55"/>
      <c r="K51" s="52"/>
      <c r="L51" s="56"/>
      <c r="M51" s="49"/>
      <c r="N51" s="57"/>
      <c r="O51" s="58"/>
      <c r="P51" s="90"/>
      <c r="Q51" s="90"/>
      <c r="R51" s="51"/>
      <c r="S51" s="51"/>
      <c r="T51" s="49"/>
      <c r="U51" s="49"/>
      <c r="V51" s="59"/>
      <c r="W51" s="59"/>
      <c r="X51" s="52"/>
      <c r="Y51" s="52"/>
      <c r="Z51" s="49"/>
      <c r="AA51" s="53"/>
      <c r="AB51" s="95"/>
      <c r="AC51" s="60"/>
      <c r="AD51" s="52"/>
      <c r="AE51" s="61"/>
      <c r="AF51" s="87"/>
      <c r="AG51" s="62"/>
      <c r="AH51" s="52"/>
      <c r="AI51" s="54"/>
      <c r="AJ51" s="88"/>
      <c r="AK51" s="63"/>
      <c r="AL51" s="91"/>
      <c r="AM51" s="92"/>
      <c r="AN51" s="91"/>
      <c r="AO51" s="52"/>
      <c r="AP51" s="64"/>
      <c r="AQ51" s="52"/>
      <c r="AR51" s="65"/>
      <c r="AS51" s="52"/>
      <c r="AT51" s="65"/>
      <c r="AU51" s="56"/>
      <c r="AV51" s="52"/>
      <c r="AW51" s="52"/>
      <c r="AX51" s="52"/>
      <c r="AY51" s="61"/>
      <c r="AZ51" s="61"/>
      <c r="BA51" s="91"/>
      <c r="BB51" s="61"/>
      <c r="BC51" s="52"/>
      <c r="BD51" s="60"/>
    </row>
    <row r="52" spans="1:56">
      <c r="A52" s="49"/>
      <c r="B52" s="50"/>
      <c r="C52" s="51"/>
      <c r="D52" s="51"/>
      <c r="E52" s="52"/>
      <c r="F52" s="51"/>
      <c r="G52" s="53"/>
      <c r="H52" s="52"/>
      <c r="I52" s="54"/>
      <c r="J52" s="55"/>
      <c r="K52" s="52"/>
      <c r="L52" s="56"/>
      <c r="M52" s="49"/>
      <c r="N52" s="57"/>
      <c r="O52" s="58"/>
      <c r="P52" s="90"/>
      <c r="Q52" s="90"/>
      <c r="R52" s="51"/>
      <c r="S52" s="51"/>
      <c r="T52" s="49"/>
      <c r="U52" s="49"/>
      <c r="V52" s="59"/>
      <c r="W52" s="59"/>
      <c r="X52" s="52"/>
      <c r="Y52" s="52"/>
      <c r="Z52" s="49"/>
      <c r="AA52" s="53"/>
      <c r="AB52" s="95"/>
      <c r="AC52" s="60"/>
      <c r="AD52" s="52"/>
      <c r="AE52" s="61"/>
      <c r="AF52" s="87"/>
      <c r="AG52" s="62"/>
      <c r="AH52" s="52"/>
      <c r="AI52" s="54"/>
      <c r="AJ52" s="88"/>
      <c r="AK52" s="63"/>
      <c r="AL52" s="91"/>
      <c r="AM52" s="92"/>
      <c r="AN52" s="91"/>
      <c r="AO52" s="52"/>
      <c r="AP52" s="64"/>
      <c r="AQ52" s="52"/>
      <c r="AR52" s="65"/>
      <c r="AS52" s="52"/>
      <c r="AT52" s="65"/>
      <c r="AU52" s="56"/>
      <c r="AV52" s="52"/>
      <c r="AW52" s="52"/>
      <c r="AX52" s="52"/>
      <c r="AY52" s="61"/>
      <c r="AZ52" s="61"/>
      <c r="BA52" s="91"/>
      <c r="BB52" s="61"/>
      <c r="BC52" s="52"/>
      <c r="BD52" s="60"/>
    </row>
    <row r="53" spans="1:56">
      <c r="A53" s="49"/>
      <c r="B53" s="50"/>
      <c r="C53" s="51"/>
      <c r="D53" s="51"/>
      <c r="E53" s="52"/>
      <c r="F53" s="51"/>
      <c r="G53" s="53"/>
      <c r="H53" s="52"/>
      <c r="I53" s="54"/>
      <c r="J53" s="55"/>
      <c r="K53" s="52"/>
      <c r="L53" s="56"/>
      <c r="M53" s="49"/>
      <c r="N53" s="57"/>
      <c r="O53" s="58"/>
      <c r="P53" s="90"/>
      <c r="Q53" s="90"/>
      <c r="R53" s="51"/>
      <c r="S53" s="51"/>
      <c r="T53" s="49"/>
      <c r="U53" s="49"/>
      <c r="V53" s="59"/>
      <c r="W53" s="59"/>
      <c r="X53" s="52"/>
      <c r="Y53" s="52"/>
      <c r="Z53" s="49"/>
      <c r="AA53" s="53"/>
      <c r="AB53" s="95"/>
      <c r="AC53" s="60"/>
      <c r="AD53" s="52"/>
      <c r="AE53" s="61"/>
      <c r="AF53" s="87"/>
      <c r="AG53" s="62"/>
      <c r="AH53" s="52"/>
      <c r="AI53" s="54"/>
      <c r="AJ53" s="88"/>
      <c r="AK53" s="63"/>
      <c r="AL53" s="91"/>
      <c r="AM53" s="92"/>
      <c r="AN53" s="91"/>
      <c r="AO53" s="52"/>
      <c r="AP53" s="64"/>
      <c r="AQ53" s="52"/>
      <c r="AR53" s="65"/>
      <c r="AS53" s="52"/>
      <c r="AT53" s="65"/>
      <c r="AU53" s="56"/>
      <c r="AV53" s="52"/>
      <c r="AW53" s="52"/>
      <c r="AX53" s="52"/>
      <c r="AY53" s="61"/>
      <c r="AZ53" s="61"/>
      <c r="BA53" s="91"/>
      <c r="BB53" s="61"/>
      <c r="BC53" s="52"/>
      <c r="BD53" s="60"/>
    </row>
    <row r="54" spans="1:56">
      <c r="A54" s="49"/>
      <c r="B54" s="50"/>
      <c r="C54" s="51"/>
      <c r="D54" s="51"/>
      <c r="E54" s="52"/>
      <c r="F54" s="51"/>
      <c r="G54" s="53"/>
      <c r="H54" s="52"/>
      <c r="I54" s="54"/>
      <c r="J54" s="55"/>
      <c r="K54" s="52"/>
      <c r="L54" s="56"/>
      <c r="M54" s="49"/>
      <c r="N54" s="57"/>
      <c r="O54" s="58"/>
      <c r="P54" s="90"/>
      <c r="Q54" s="90"/>
      <c r="R54" s="51"/>
      <c r="S54" s="51"/>
      <c r="T54" s="49"/>
      <c r="U54" s="49"/>
      <c r="V54" s="59"/>
      <c r="W54" s="59"/>
      <c r="X54" s="52"/>
      <c r="Y54" s="52"/>
      <c r="Z54" s="49"/>
      <c r="AA54" s="53"/>
      <c r="AB54" s="95"/>
      <c r="AC54" s="60"/>
      <c r="AD54" s="52"/>
      <c r="AE54" s="61"/>
      <c r="AF54" s="87"/>
      <c r="AG54" s="62"/>
      <c r="AH54" s="52"/>
      <c r="AI54" s="54"/>
      <c r="AJ54" s="88"/>
      <c r="AK54" s="63"/>
      <c r="AL54" s="91"/>
      <c r="AM54" s="92"/>
      <c r="AN54" s="91"/>
      <c r="AO54" s="52"/>
      <c r="AP54" s="64"/>
      <c r="AQ54" s="52"/>
      <c r="AR54" s="65"/>
      <c r="AS54" s="52"/>
      <c r="AT54" s="65"/>
      <c r="AU54" s="56"/>
      <c r="AV54" s="52"/>
      <c r="AW54" s="52"/>
      <c r="AX54" s="52"/>
      <c r="AY54" s="61"/>
      <c r="AZ54" s="61"/>
      <c r="BA54" s="91"/>
      <c r="BB54" s="61"/>
      <c r="BC54" s="52"/>
      <c r="BD54" s="60"/>
    </row>
    <row r="55" spans="1:56">
      <c r="A55" s="49"/>
      <c r="B55" s="50"/>
      <c r="C55" s="51"/>
      <c r="D55" s="51"/>
      <c r="E55" s="52"/>
      <c r="F55" s="51"/>
      <c r="G55" s="53"/>
      <c r="H55" s="52"/>
      <c r="I55" s="54"/>
      <c r="J55" s="55"/>
      <c r="K55" s="52"/>
      <c r="L55" s="56"/>
      <c r="M55" s="49"/>
      <c r="N55" s="57"/>
      <c r="O55" s="58"/>
      <c r="P55" s="90"/>
      <c r="Q55" s="90"/>
      <c r="R55" s="51"/>
      <c r="S55" s="51"/>
      <c r="T55" s="49"/>
      <c r="U55" s="49"/>
      <c r="V55" s="59"/>
      <c r="W55" s="59"/>
      <c r="X55" s="52"/>
      <c r="Y55" s="52"/>
      <c r="Z55" s="49"/>
      <c r="AA55" s="53"/>
      <c r="AB55" s="95"/>
      <c r="AC55" s="60"/>
      <c r="AD55" s="52"/>
      <c r="AE55" s="61"/>
      <c r="AF55" s="87"/>
      <c r="AG55" s="62"/>
      <c r="AH55" s="52"/>
      <c r="AI55" s="54"/>
      <c r="AJ55" s="88"/>
      <c r="AK55" s="63"/>
      <c r="AL55" s="91"/>
      <c r="AM55" s="92"/>
      <c r="AN55" s="91"/>
      <c r="AO55" s="52"/>
      <c r="AP55" s="64"/>
      <c r="AQ55" s="52"/>
      <c r="AR55" s="65"/>
      <c r="AS55" s="52"/>
      <c r="AT55" s="65"/>
      <c r="AU55" s="56"/>
      <c r="AV55" s="52"/>
      <c r="AW55" s="52"/>
      <c r="AX55" s="52"/>
      <c r="AY55" s="61"/>
      <c r="AZ55" s="61"/>
      <c r="BA55" s="91"/>
      <c r="BB55" s="61"/>
      <c r="BC55" s="52"/>
      <c r="BD55" s="60"/>
    </row>
    <row r="56" spans="1:56">
      <c r="A56" s="49"/>
      <c r="B56" s="50"/>
      <c r="C56" s="51"/>
      <c r="D56" s="51"/>
      <c r="E56" s="52"/>
      <c r="F56" s="51"/>
      <c r="G56" s="53"/>
      <c r="H56" s="52"/>
      <c r="I56" s="54"/>
      <c r="J56" s="55"/>
      <c r="K56" s="52"/>
      <c r="L56" s="56"/>
      <c r="M56" s="49"/>
      <c r="N56" s="57"/>
      <c r="O56" s="58"/>
      <c r="P56" s="90"/>
      <c r="Q56" s="90"/>
      <c r="R56" s="51"/>
      <c r="S56" s="51"/>
      <c r="T56" s="49"/>
      <c r="U56" s="49"/>
      <c r="V56" s="59"/>
      <c r="W56" s="59"/>
      <c r="X56" s="52"/>
      <c r="Y56" s="52"/>
      <c r="Z56" s="49"/>
      <c r="AA56" s="53"/>
      <c r="AB56" s="95"/>
      <c r="AC56" s="60"/>
      <c r="AD56" s="52"/>
      <c r="AE56" s="61"/>
      <c r="AF56" s="87"/>
      <c r="AG56" s="62"/>
      <c r="AH56" s="52"/>
      <c r="AI56" s="54"/>
      <c r="AJ56" s="88"/>
      <c r="AK56" s="63"/>
      <c r="AL56" s="91"/>
      <c r="AM56" s="92"/>
      <c r="AN56" s="91"/>
      <c r="AO56" s="52"/>
      <c r="AP56" s="64"/>
      <c r="AQ56" s="52"/>
      <c r="AR56" s="65"/>
      <c r="AS56" s="52"/>
      <c r="AT56" s="65"/>
      <c r="AU56" s="56"/>
      <c r="AV56" s="52"/>
      <c r="AW56" s="52"/>
      <c r="AX56" s="52"/>
      <c r="AY56" s="61"/>
      <c r="AZ56" s="61"/>
      <c r="BA56" s="91"/>
      <c r="BB56" s="61"/>
      <c r="BC56" s="52"/>
      <c r="BD56" s="60"/>
    </row>
    <row r="57" spans="1:56">
      <c r="A57" s="49"/>
      <c r="B57" s="50"/>
      <c r="C57" s="51"/>
      <c r="D57" s="51"/>
      <c r="E57" s="52"/>
      <c r="F57" s="51"/>
      <c r="G57" s="53"/>
      <c r="H57" s="52"/>
      <c r="I57" s="54"/>
      <c r="J57" s="55"/>
      <c r="K57" s="52"/>
      <c r="L57" s="56"/>
      <c r="M57" s="49"/>
      <c r="N57" s="57"/>
      <c r="O57" s="58"/>
      <c r="P57" s="90"/>
      <c r="Q57" s="90"/>
      <c r="R57" s="51"/>
      <c r="S57" s="51"/>
      <c r="T57" s="49"/>
      <c r="U57" s="49"/>
      <c r="V57" s="59"/>
      <c r="W57" s="59"/>
      <c r="X57" s="52"/>
      <c r="Y57" s="52"/>
      <c r="Z57" s="49"/>
      <c r="AA57" s="53"/>
      <c r="AB57" s="95"/>
      <c r="AC57" s="60"/>
      <c r="AD57" s="52"/>
      <c r="AE57" s="61"/>
      <c r="AF57" s="87"/>
      <c r="AG57" s="62"/>
      <c r="AH57" s="52"/>
      <c r="AI57" s="54"/>
      <c r="AJ57" s="88"/>
      <c r="AK57" s="63"/>
      <c r="AL57" s="91"/>
      <c r="AM57" s="92"/>
      <c r="AN57" s="91"/>
      <c r="AO57" s="52"/>
      <c r="AP57" s="64"/>
      <c r="AQ57" s="52"/>
      <c r="AR57" s="65"/>
      <c r="AS57" s="52"/>
      <c r="AT57" s="65"/>
      <c r="AU57" s="56"/>
      <c r="AV57" s="52"/>
      <c r="AW57" s="52"/>
      <c r="AX57" s="52"/>
      <c r="AY57" s="61"/>
      <c r="AZ57" s="61"/>
      <c r="BA57" s="91"/>
      <c r="BB57" s="61"/>
      <c r="BC57" s="52"/>
      <c r="BD57" s="60"/>
    </row>
    <row r="58" spans="1:56">
      <c r="A58" s="49"/>
      <c r="B58" s="50"/>
      <c r="C58" s="51"/>
      <c r="D58" s="51"/>
      <c r="E58" s="52"/>
      <c r="F58" s="51"/>
      <c r="G58" s="53"/>
      <c r="H58" s="52"/>
      <c r="I58" s="54"/>
      <c r="J58" s="55"/>
      <c r="K58" s="52"/>
      <c r="L58" s="56"/>
      <c r="M58" s="49"/>
      <c r="N58" s="57"/>
      <c r="O58" s="58"/>
      <c r="P58" s="90"/>
      <c r="Q58" s="90"/>
      <c r="R58" s="51"/>
      <c r="S58" s="51"/>
      <c r="T58" s="49"/>
      <c r="U58" s="49"/>
      <c r="V58" s="59"/>
      <c r="W58" s="59"/>
      <c r="X58" s="52"/>
      <c r="Y58" s="52"/>
      <c r="Z58" s="49"/>
      <c r="AA58" s="53"/>
      <c r="AB58" s="95"/>
      <c r="AC58" s="60"/>
      <c r="AD58" s="52"/>
      <c r="AE58" s="61"/>
      <c r="AF58" s="87"/>
      <c r="AG58" s="62"/>
      <c r="AH58" s="52"/>
      <c r="AI58" s="54"/>
      <c r="AJ58" s="88"/>
      <c r="AK58" s="63"/>
      <c r="AL58" s="91"/>
      <c r="AM58" s="92"/>
      <c r="AN58" s="91"/>
      <c r="AO58" s="52"/>
      <c r="AP58" s="64"/>
      <c r="AQ58" s="52"/>
      <c r="AR58" s="65"/>
      <c r="AS58" s="52"/>
      <c r="AT58" s="65"/>
      <c r="AU58" s="56"/>
      <c r="AV58" s="52"/>
      <c r="AW58" s="52"/>
      <c r="AX58" s="52"/>
      <c r="AY58" s="61"/>
      <c r="AZ58" s="61"/>
      <c r="BA58" s="91"/>
      <c r="BB58" s="61"/>
      <c r="BC58" s="52"/>
      <c r="BD58" s="60"/>
    </row>
    <row r="59" spans="1:56">
      <c r="A59" s="49"/>
      <c r="B59" s="50"/>
      <c r="C59" s="51"/>
      <c r="D59" s="51"/>
      <c r="E59" s="52"/>
      <c r="F59" s="51"/>
      <c r="G59" s="53"/>
      <c r="H59" s="52"/>
      <c r="I59" s="54"/>
      <c r="J59" s="55"/>
      <c r="K59" s="52"/>
      <c r="L59" s="56"/>
      <c r="M59" s="49"/>
      <c r="N59" s="57"/>
      <c r="O59" s="58"/>
      <c r="P59" s="90"/>
      <c r="Q59" s="90"/>
      <c r="R59" s="51"/>
      <c r="S59" s="51"/>
      <c r="T59" s="49"/>
      <c r="U59" s="49"/>
      <c r="V59" s="59"/>
      <c r="W59" s="59"/>
      <c r="X59" s="52"/>
      <c r="Y59" s="52"/>
      <c r="Z59" s="49"/>
      <c r="AA59" s="53"/>
      <c r="AB59" s="95"/>
      <c r="AC59" s="60"/>
      <c r="AD59" s="52"/>
      <c r="AE59" s="61"/>
      <c r="AF59" s="87"/>
      <c r="AG59" s="62"/>
      <c r="AH59" s="52"/>
      <c r="AI59" s="54"/>
      <c r="AJ59" s="88"/>
      <c r="AK59" s="63"/>
      <c r="AL59" s="91"/>
      <c r="AM59" s="92"/>
      <c r="AN59" s="91"/>
      <c r="AO59" s="52"/>
      <c r="AP59" s="64"/>
      <c r="AQ59" s="52"/>
      <c r="AR59" s="65"/>
      <c r="AS59" s="52"/>
      <c r="AT59" s="65"/>
      <c r="AU59" s="56"/>
      <c r="AV59" s="52"/>
      <c r="AW59" s="52"/>
      <c r="AX59" s="52"/>
      <c r="AY59" s="61"/>
      <c r="AZ59" s="61"/>
      <c r="BA59" s="91"/>
      <c r="BB59" s="61"/>
      <c r="BC59" s="52"/>
      <c r="BD59" s="60"/>
    </row>
    <row r="60" spans="1:56">
      <c r="A60" s="49"/>
      <c r="B60" s="50"/>
      <c r="C60" s="51"/>
      <c r="D60" s="51"/>
      <c r="E60" s="52"/>
      <c r="F60" s="51"/>
      <c r="G60" s="53"/>
      <c r="H60" s="52"/>
      <c r="I60" s="54"/>
      <c r="J60" s="55"/>
      <c r="K60" s="52"/>
      <c r="L60" s="56"/>
      <c r="M60" s="49"/>
      <c r="N60" s="57"/>
      <c r="O60" s="58"/>
      <c r="P60" s="90"/>
      <c r="Q60" s="90"/>
      <c r="R60" s="51"/>
      <c r="S60" s="51"/>
      <c r="T60" s="49"/>
      <c r="U60" s="49"/>
      <c r="V60" s="59"/>
      <c r="W60" s="59"/>
      <c r="X60" s="52"/>
      <c r="Y60" s="52"/>
      <c r="Z60" s="49"/>
      <c r="AA60" s="53"/>
      <c r="AB60" s="95"/>
      <c r="AC60" s="60"/>
      <c r="AD60" s="52"/>
      <c r="AE60" s="61"/>
      <c r="AF60" s="87"/>
      <c r="AG60" s="62"/>
      <c r="AH60" s="52"/>
      <c r="AI60" s="54"/>
      <c r="AJ60" s="88"/>
      <c r="AK60" s="63"/>
      <c r="AL60" s="91"/>
      <c r="AM60" s="92"/>
      <c r="AN60" s="91"/>
      <c r="AO60" s="52"/>
      <c r="AP60" s="64"/>
      <c r="AQ60" s="52"/>
      <c r="AR60" s="65"/>
      <c r="AS60" s="52"/>
      <c r="AT60" s="65"/>
      <c r="AU60" s="56"/>
      <c r="AV60" s="52"/>
      <c r="AW60" s="52"/>
      <c r="AX60" s="52"/>
      <c r="AY60" s="61"/>
      <c r="AZ60" s="61"/>
      <c r="BA60" s="91"/>
      <c r="BB60" s="61"/>
      <c r="BC60" s="52"/>
      <c r="BD60" s="60"/>
    </row>
    <row r="61" spans="1:56">
      <c r="A61" s="49"/>
      <c r="B61" s="50"/>
      <c r="C61" s="51"/>
      <c r="D61" s="51"/>
      <c r="E61" s="52"/>
      <c r="F61" s="51"/>
      <c r="G61" s="53"/>
      <c r="H61" s="52"/>
      <c r="I61" s="54"/>
      <c r="J61" s="55"/>
      <c r="K61" s="52"/>
      <c r="L61" s="56"/>
      <c r="M61" s="49"/>
      <c r="N61" s="57"/>
      <c r="O61" s="58"/>
      <c r="P61" s="90"/>
      <c r="Q61" s="90"/>
      <c r="R61" s="51"/>
      <c r="S61" s="51"/>
      <c r="T61" s="49"/>
      <c r="U61" s="49"/>
      <c r="V61" s="59"/>
      <c r="W61" s="59"/>
      <c r="X61" s="52"/>
      <c r="Y61" s="52"/>
      <c r="Z61" s="49"/>
      <c r="AA61" s="53"/>
      <c r="AB61" s="95"/>
      <c r="AC61" s="60"/>
      <c r="AD61" s="52"/>
      <c r="AE61" s="61"/>
      <c r="AF61" s="87"/>
      <c r="AG61" s="62"/>
      <c r="AH61" s="52"/>
      <c r="AI61" s="54"/>
      <c r="AJ61" s="88"/>
      <c r="AK61" s="63"/>
      <c r="AL61" s="91"/>
      <c r="AM61" s="92"/>
      <c r="AN61" s="91"/>
      <c r="AO61" s="52"/>
      <c r="AP61" s="64"/>
      <c r="AQ61" s="52"/>
      <c r="AR61" s="65"/>
      <c r="AS61" s="52"/>
      <c r="AT61" s="65"/>
      <c r="AU61" s="56"/>
      <c r="AV61" s="52"/>
      <c r="AW61" s="52"/>
      <c r="AX61" s="52"/>
      <c r="AY61" s="61"/>
      <c r="AZ61" s="61"/>
      <c r="BA61" s="91"/>
      <c r="BB61" s="61"/>
      <c r="BC61" s="52"/>
      <c r="BD61" s="60"/>
    </row>
    <row r="62" spans="1:56">
      <c r="A62" s="49"/>
      <c r="B62" s="50"/>
      <c r="C62" s="51"/>
      <c r="D62" s="51"/>
      <c r="E62" s="52"/>
      <c r="F62" s="51"/>
      <c r="G62" s="53"/>
      <c r="H62" s="52"/>
      <c r="I62" s="54"/>
      <c r="J62" s="55"/>
      <c r="K62" s="52"/>
      <c r="L62" s="56"/>
      <c r="M62" s="49"/>
      <c r="N62" s="57"/>
      <c r="O62" s="58"/>
      <c r="P62" s="90"/>
      <c r="Q62" s="90"/>
      <c r="R62" s="51"/>
      <c r="S62" s="51"/>
      <c r="T62" s="49"/>
      <c r="U62" s="49"/>
      <c r="V62" s="59"/>
      <c r="W62" s="59"/>
      <c r="X62" s="52"/>
      <c r="Y62" s="52"/>
      <c r="Z62" s="49"/>
      <c r="AA62" s="53"/>
      <c r="AB62" s="95"/>
      <c r="AC62" s="60"/>
      <c r="AD62" s="52"/>
      <c r="AE62" s="61"/>
      <c r="AF62" s="87"/>
      <c r="AG62" s="62"/>
      <c r="AH62" s="52"/>
      <c r="AI62" s="54"/>
      <c r="AJ62" s="88"/>
      <c r="AK62" s="63"/>
      <c r="AL62" s="91"/>
      <c r="AM62" s="92"/>
      <c r="AN62" s="91"/>
      <c r="AO62" s="52"/>
      <c r="AP62" s="64"/>
      <c r="AQ62" s="52"/>
      <c r="AR62" s="65"/>
      <c r="AS62" s="52"/>
      <c r="AT62" s="65"/>
      <c r="AU62" s="56"/>
      <c r="AV62" s="52"/>
      <c r="AW62" s="52"/>
      <c r="AX62" s="52"/>
      <c r="AY62" s="61"/>
      <c r="AZ62" s="61"/>
      <c r="BA62" s="91"/>
      <c r="BB62" s="61"/>
      <c r="BC62" s="52"/>
      <c r="BD62" s="60"/>
    </row>
    <row r="63" spans="1:56">
      <c r="A63" s="49"/>
      <c r="B63" s="50"/>
      <c r="C63" s="51"/>
      <c r="D63" s="51"/>
      <c r="E63" s="52"/>
      <c r="F63" s="51"/>
      <c r="G63" s="53"/>
      <c r="H63" s="52"/>
      <c r="I63" s="54"/>
      <c r="J63" s="55"/>
      <c r="K63" s="52"/>
      <c r="L63" s="56"/>
      <c r="M63" s="49"/>
      <c r="N63" s="57"/>
      <c r="O63" s="58"/>
      <c r="P63" s="90"/>
      <c r="Q63" s="90"/>
      <c r="R63" s="51"/>
      <c r="S63" s="51"/>
      <c r="T63" s="49"/>
      <c r="U63" s="49"/>
      <c r="V63" s="59"/>
      <c r="W63" s="59"/>
      <c r="X63" s="52"/>
      <c r="Y63" s="52"/>
      <c r="Z63" s="49"/>
      <c r="AA63" s="53"/>
      <c r="AB63" s="95"/>
      <c r="AC63" s="60"/>
      <c r="AD63" s="52"/>
      <c r="AE63" s="61"/>
      <c r="AF63" s="87"/>
      <c r="AG63" s="62"/>
      <c r="AH63" s="52"/>
      <c r="AI63" s="54"/>
      <c r="AJ63" s="88"/>
      <c r="AK63" s="63"/>
      <c r="AL63" s="91"/>
      <c r="AM63" s="92"/>
      <c r="AN63" s="91"/>
      <c r="AO63" s="52"/>
      <c r="AP63" s="64"/>
      <c r="AQ63" s="52"/>
      <c r="AR63" s="65"/>
      <c r="AS63" s="52"/>
      <c r="AT63" s="65"/>
      <c r="AU63" s="56"/>
      <c r="AV63" s="52"/>
      <c r="AW63" s="52"/>
      <c r="AX63" s="52"/>
      <c r="AY63" s="61"/>
      <c r="AZ63" s="61"/>
      <c r="BA63" s="91"/>
      <c r="BB63" s="61"/>
      <c r="BC63" s="52"/>
      <c r="BD63" s="60"/>
    </row>
    <row r="64" spans="1:56">
      <c r="A64" s="49"/>
      <c r="B64" s="50"/>
      <c r="C64" s="51"/>
      <c r="D64" s="51"/>
      <c r="E64" s="52"/>
      <c r="F64" s="51"/>
      <c r="G64" s="53"/>
      <c r="H64" s="52"/>
      <c r="I64" s="54"/>
      <c r="J64" s="55"/>
      <c r="K64" s="52"/>
      <c r="L64" s="56"/>
      <c r="M64" s="49"/>
      <c r="N64" s="57"/>
      <c r="O64" s="58"/>
      <c r="P64" s="90"/>
      <c r="Q64" s="90"/>
      <c r="R64" s="51"/>
      <c r="S64" s="51"/>
      <c r="T64" s="49"/>
      <c r="U64" s="49"/>
      <c r="V64" s="59"/>
      <c r="W64" s="59"/>
      <c r="X64" s="52"/>
      <c r="Y64" s="52"/>
      <c r="Z64" s="49"/>
      <c r="AA64" s="53"/>
      <c r="AB64" s="95"/>
      <c r="AC64" s="60"/>
      <c r="AD64" s="52"/>
      <c r="AE64" s="61"/>
      <c r="AF64" s="87"/>
      <c r="AG64" s="62"/>
      <c r="AH64" s="52"/>
      <c r="AI64" s="54"/>
      <c r="AJ64" s="88"/>
      <c r="AK64" s="63"/>
      <c r="AL64" s="91"/>
      <c r="AM64" s="92"/>
      <c r="AN64" s="91"/>
      <c r="AO64" s="52"/>
      <c r="AP64" s="64"/>
      <c r="AQ64" s="52"/>
      <c r="AR64" s="65"/>
      <c r="AS64" s="52"/>
      <c r="AT64" s="65"/>
      <c r="AU64" s="56"/>
      <c r="AV64" s="52"/>
      <c r="AW64" s="52"/>
      <c r="AX64" s="52"/>
      <c r="AY64" s="61"/>
      <c r="AZ64" s="61"/>
      <c r="BA64" s="91"/>
      <c r="BB64" s="61"/>
      <c r="BC64" s="52"/>
      <c r="BD64" s="60"/>
    </row>
    <row r="65" spans="1:56">
      <c r="A65" s="49"/>
      <c r="B65" s="50"/>
      <c r="C65" s="51"/>
      <c r="D65" s="51"/>
      <c r="E65" s="52"/>
      <c r="F65" s="51"/>
      <c r="G65" s="53"/>
      <c r="H65" s="52"/>
      <c r="I65" s="54"/>
      <c r="J65" s="55"/>
      <c r="K65" s="52"/>
      <c r="L65" s="56"/>
      <c r="M65" s="49"/>
      <c r="N65" s="57"/>
      <c r="O65" s="58"/>
      <c r="P65" s="90"/>
      <c r="Q65" s="90"/>
      <c r="R65" s="51"/>
      <c r="S65" s="51"/>
      <c r="T65" s="49"/>
      <c r="U65" s="49"/>
      <c r="V65" s="59"/>
      <c r="W65" s="59"/>
      <c r="X65" s="52"/>
      <c r="Y65" s="52"/>
      <c r="Z65" s="49"/>
      <c r="AA65" s="53"/>
      <c r="AB65" s="95"/>
      <c r="AC65" s="60"/>
      <c r="AD65" s="52"/>
      <c r="AE65" s="61"/>
      <c r="AF65" s="87"/>
      <c r="AG65" s="62"/>
      <c r="AH65" s="52"/>
      <c r="AI65" s="54"/>
      <c r="AJ65" s="88"/>
      <c r="AK65" s="63"/>
      <c r="AL65" s="91"/>
      <c r="AM65" s="92"/>
      <c r="AN65" s="91"/>
      <c r="AO65" s="52"/>
      <c r="AP65" s="64"/>
      <c r="AQ65" s="52"/>
      <c r="AR65" s="65"/>
      <c r="AS65" s="52"/>
      <c r="AT65" s="65"/>
      <c r="AU65" s="56"/>
      <c r="AV65" s="52"/>
      <c r="AW65" s="52"/>
      <c r="AX65" s="52"/>
      <c r="AY65" s="61"/>
      <c r="AZ65" s="61"/>
      <c r="BA65" s="91"/>
      <c r="BB65" s="61"/>
      <c r="BC65" s="52"/>
      <c r="BD65" s="60"/>
    </row>
    <row r="66" spans="1:56">
      <c r="A66" s="49"/>
      <c r="B66" s="50"/>
      <c r="C66" s="51"/>
      <c r="D66" s="51"/>
      <c r="E66" s="52"/>
      <c r="F66" s="51"/>
      <c r="G66" s="53"/>
      <c r="H66" s="52"/>
      <c r="I66" s="54"/>
      <c r="J66" s="55"/>
      <c r="K66" s="52"/>
      <c r="L66" s="56"/>
      <c r="M66" s="49"/>
      <c r="N66" s="57"/>
      <c r="O66" s="58"/>
      <c r="P66" s="90"/>
      <c r="Q66" s="90"/>
      <c r="R66" s="51"/>
      <c r="S66" s="51"/>
      <c r="T66" s="49"/>
      <c r="U66" s="49"/>
      <c r="V66" s="59"/>
      <c r="W66" s="59"/>
      <c r="X66" s="52"/>
      <c r="Y66" s="52"/>
      <c r="Z66" s="49"/>
      <c r="AA66" s="53"/>
      <c r="AB66" s="95"/>
      <c r="AC66" s="60"/>
      <c r="AD66" s="52"/>
      <c r="AE66" s="61"/>
      <c r="AF66" s="87"/>
      <c r="AG66" s="62"/>
      <c r="AH66" s="52"/>
      <c r="AI66" s="54"/>
      <c r="AJ66" s="88"/>
      <c r="AK66" s="63"/>
      <c r="AL66" s="91"/>
      <c r="AM66" s="92"/>
      <c r="AN66" s="91"/>
      <c r="AO66" s="52"/>
      <c r="AP66" s="64"/>
      <c r="AQ66" s="52"/>
      <c r="AR66" s="65"/>
      <c r="AS66" s="52"/>
      <c r="AT66" s="65"/>
      <c r="AU66" s="56"/>
      <c r="AV66" s="52"/>
      <c r="AW66" s="52"/>
      <c r="AX66" s="52"/>
      <c r="AY66" s="61"/>
      <c r="AZ66" s="61"/>
      <c r="BA66" s="91"/>
      <c r="BB66" s="61"/>
      <c r="BC66" s="52"/>
      <c r="BD66" s="60"/>
    </row>
    <row r="67" spans="1:56">
      <c r="A67" s="49"/>
      <c r="B67" s="50"/>
      <c r="C67" s="51"/>
      <c r="D67" s="51"/>
      <c r="E67" s="52"/>
      <c r="F67" s="51"/>
      <c r="G67" s="53"/>
      <c r="H67" s="52"/>
      <c r="I67" s="54"/>
      <c r="J67" s="55"/>
      <c r="K67" s="52"/>
      <c r="L67" s="56"/>
      <c r="M67" s="49"/>
      <c r="N67" s="57"/>
      <c r="O67" s="58"/>
      <c r="P67" s="90"/>
      <c r="Q67" s="90"/>
      <c r="R67" s="51"/>
      <c r="S67" s="51"/>
      <c r="T67" s="49"/>
      <c r="U67" s="49"/>
      <c r="V67" s="59"/>
      <c r="W67" s="59"/>
      <c r="X67" s="52"/>
      <c r="Y67" s="52"/>
      <c r="Z67" s="49"/>
      <c r="AA67" s="53"/>
      <c r="AB67" s="95"/>
      <c r="AC67" s="60"/>
      <c r="AD67" s="52"/>
      <c r="AE67" s="61"/>
      <c r="AF67" s="87"/>
      <c r="AG67" s="62"/>
      <c r="AH67" s="52"/>
      <c r="AI67" s="54"/>
      <c r="AJ67" s="88"/>
      <c r="AK67" s="63"/>
      <c r="AL67" s="91"/>
      <c r="AM67" s="92"/>
      <c r="AN67" s="91"/>
      <c r="AO67" s="52"/>
      <c r="AP67" s="64"/>
      <c r="AQ67" s="52"/>
      <c r="AR67" s="65"/>
      <c r="AS67" s="52"/>
      <c r="AT67" s="65"/>
      <c r="AU67" s="56"/>
      <c r="AV67" s="52"/>
      <c r="AW67" s="52"/>
      <c r="AX67" s="52"/>
      <c r="AY67" s="61"/>
      <c r="AZ67" s="61"/>
      <c r="BA67" s="91"/>
      <c r="BB67" s="61"/>
      <c r="BC67" s="52"/>
      <c r="BD67" s="60"/>
    </row>
    <row r="68" spans="1:56">
      <c r="A68" s="49"/>
      <c r="B68" s="50"/>
      <c r="C68" s="51"/>
      <c r="D68" s="51"/>
      <c r="E68" s="52"/>
      <c r="F68" s="51"/>
      <c r="G68" s="53"/>
      <c r="H68" s="52"/>
      <c r="I68" s="54"/>
      <c r="J68" s="55"/>
      <c r="K68" s="52"/>
      <c r="L68" s="56"/>
      <c r="M68" s="49"/>
      <c r="N68" s="57"/>
      <c r="O68" s="58"/>
      <c r="P68" s="90"/>
      <c r="Q68" s="90"/>
      <c r="R68" s="51"/>
      <c r="S68" s="51"/>
      <c r="T68" s="49"/>
      <c r="U68" s="49"/>
      <c r="V68" s="59"/>
      <c r="W68" s="59"/>
      <c r="X68" s="52"/>
      <c r="Y68" s="52"/>
      <c r="Z68" s="49"/>
      <c r="AA68" s="53"/>
      <c r="AB68" s="95"/>
      <c r="AC68" s="60"/>
      <c r="AD68" s="52"/>
      <c r="AE68" s="61"/>
      <c r="AF68" s="87"/>
      <c r="AG68" s="62"/>
      <c r="AH68" s="52"/>
      <c r="AI68" s="54"/>
      <c r="AJ68" s="88"/>
      <c r="AK68" s="63"/>
      <c r="AL68" s="91"/>
      <c r="AM68" s="92"/>
      <c r="AN68" s="91"/>
      <c r="AO68" s="52"/>
      <c r="AP68" s="64"/>
      <c r="AQ68" s="52"/>
      <c r="AR68" s="65"/>
      <c r="AS68" s="52"/>
      <c r="AT68" s="65"/>
      <c r="AU68" s="56"/>
      <c r="AV68" s="52"/>
      <c r="AW68" s="52"/>
      <c r="AX68" s="52"/>
      <c r="AY68" s="61"/>
      <c r="AZ68" s="61"/>
      <c r="BA68" s="91"/>
      <c r="BB68" s="61"/>
      <c r="BC68" s="52"/>
      <c r="BD68" s="60"/>
    </row>
    <row r="69" spans="1:56">
      <c r="A69" s="49"/>
      <c r="B69" s="50"/>
      <c r="C69" s="51"/>
      <c r="D69" s="51"/>
      <c r="E69" s="52"/>
      <c r="F69" s="51"/>
      <c r="G69" s="53"/>
      <c r="H69" s="52"/>
      <c r="I69" s="54"/>
      <c r="J69" s="55"/>
      <c r="K69" s="52"/>
      <c r="L69" s="56"/>
      <c r="M69" s="49"/>
      <c r="N69" s="57"/>
      <c r="O69" s="58"/>
      <c r="P69" s="90"/>
      <c r="Q69" s="90"/>
      <c r="R69" s="51"/>
      <c r="S69" s="51"/>
      <c r="T69" s="49"/>
      <c r="U69" s="49"/>
      <c r="V69" s="59"/>
      <c r="W69" s="59"/>
      <c r="X69" s="52"/>
      <c r="Y69" s="52"/>
      <c r="Z69" s="49"/>
      <c r="AA69" s="53"/>
      <c r="AB69" s="95"/>
      <c r="AC69" s="60"/>
      <c r="AD69" s="52"/>
      <c r="AE69" s="61"/>
      <c r="AF69" s="87"/>
      <c r="AG69" s="62"/>
      <c r="AH69" s="52"/>
      <c r="AI69" s="54"/>
      <c r="AJ69" s="88"/>
      <c r="AK69" s="63"/>
      <c r="AL69" s="91"/>
      <c r="AM69" s="92"/>
      <c r="AN69" s="91"/>
      <c r="AO69" s="52"/>
      <c r="AP69" s="64"/>
      <c r="AQ69" s="52"/>
      <c r="AR69" s="65"/>
      <c r="AS69" s="52"/>
      <c r="AT69" s="65"/>
      <c r="AU69" s="56"/>
      <c r="AV69" s="52"/>
      <c r="AW69" s="52"/>
      <c r="AX69" s="52"/>
      <c r="AY69" s="61"/>
      <c r="AZ69" s="61"/>
      <c r="BA69" s="91"/>
      <c r="BB69" s="61"/>
      <c r="BC69" s="52"/>
      <c r="BD69" s="60"/>
    </row>
    <row r="70" spans="1:56">
      <c r="A70" s="49"/>
      <c r="B70" s="50"/>
      <c r="C70" s="51"/>
      <c r="D70" s="51"/>
      <c r="E70" s="52"/>
      <c r="F70" s="51"/>
      <c r="G70" s="53"/>
      <c r="H70" s="52"/>
      <c r="I70" s="54"/>
      <c r="J70" s="55"/>
      <c r="K70" s="52"/>
      <c r="L70" s="56"/>
      <c r="M70" s="49"/>
      <c r="N70" s="57"/>
      <c r="O70" s="58"/>
      <c r="P70" s="90"/>
      <c r="Q70" s="90"/>
      <c r="R70" s="51"/>
      <c r="S70" s="51"/>
      <c r="T70" s="49"/>
      <c r="U70" s="49"/>
      <c r="V70" s="59"/>
      <c r="W70" s="59"/>
      <c r="X70" s="52"/>
      <c r="Y70" s="52"/>
      <c r="Z70" s="49"/>
      <c r="AA70" s="53"/>
      <c r="AB70" s="95"/>
      <c r="AC70" s="60"/>
      <c r="AD70" s="52"/>
      <c r="AE70" s="61"/>
      <c r="AF70" s="87"/>
      <c r="AG70" s="62"/>
      <c r="AH70" s="52"/>
      <c r="AI70" s="54"/>
      <c r="AJ70" s="88"/>
      <c r="AK70" s="63"/>
      <c r="AL70" s="91"/>
      <c r="AM70" s="92"/>
      <c r="AN70" s="91"/>
      <c r="AO70" s="52"/>
      <c r="AP70" s="64"/>
      <c r="AQ70" s="52"/>
      <c r="AR70" s="65"/>
      <c r="AS70" s="52"/>
      <c r="AT70" s="65"/>
      <c r="AU70" s="56"/>
      <c r="AV70" s="52"/>
      <c r="AW70" s="52"/>
      <c r="AX70" s="52"/>
      <c r="AY70" s="61"/>
      <c r="AZ70" s="61"/>
      <c r="BA70" s="91"/>
      <c r="BB70" s="61"/>
      <c r="BC70" s="52"/>
      <c r="BD70" s="60"/>
    </row>
    <row r="71" spans="1:56">
      <c r="A71" s="49"/>
      <c r="B71" s="50"/>
      <c r="C71" s="51"/>
      <c r="D71" s="51"/>
      <c r="E71" s="52"/>
      <c r="F71" s="51"/>
      <c r="G71" s="53"/>
      <c r="H71" s="52"/>
      <c r="I71" s="54"/>
      <c r="J71" s="55"/>
      <c r="K71" s="52"/>
      <c r="L71" s="56"/>
      <c r="M71" s="49"/>
      <c r="N71" s="57"/>
      <c r="O71" s="58"/>
      <c r="P71" s="90"/>
      <c r="Q71" s="90"/>
      <c r="R71" s="51"/>
      <c r="S71" s="51"/>
      <c r="T71" s="49"/>
      <c r="U71" s="49"/>
      <c r="V71" s="59"/>
      <c r="W71" s="59"/>
      <c r="X71" s="52"/>
      <c r="Y71" s="52"/>
      <c r="Z71" s="49"/>
      <c r="AA71" s="53"/>
      <c r="AB71" s="95"/>
      <c r="AC71" s="60"/>
      <c r="AD71" s="52"/>
      <c r="AE71" s="61"/>
      <c r="AF71" s="87"/>
      <c r="AG71" s="62"/>
      <c r="AH71" s="52"/>
      <c r="AI71" s="54"/>
      <c r="AJ71" s="88"/>
      <c r="AK71" s="63"/>
      <c r="AL71" s="91"/>
      <c r="AM71" s="92"/>
      <c r="AN71" s="91"/>
      <c r="AO71" s="52"/>
      <c r="AP71" s="64"/>
      <c r="AQ71" s="52"/>
      <c r="AR71" s="65"/>
      <c r="AS71" s="52"/>
      <c r="AT71" s="65"/>
      <c r="AU71" s="56"/>
      <c r="AV71" s="52"/>
      <c r="AW71" s="52"/>
      <c r="AX71" s="52"/>
      <c r="AY71" s="61"/>
      <c r="AZ71" s="61"/>
      <c r="BA71" s="91"/>
      <c r="BB71" s="61"/>
      <c r="BC71" s="52"/>
      <c r="BD71" s="60"/>
    </row>
    <row r="72" spans="1:56">
      <c r="A72" s="49"/>
      <c r="B72" s="50"/>
      <c r="C72" s="51"/>
      <c r="D72" s="51"/>
      <c r="E72" s="52"/>
      <c r="F72" s="51"/>
      <c r="G72" s="53"/>
      <c r="H72" s="52"/>
      <c r="I72" s="54"/>
      <c r="J72" s="55"/>
      <c r="K72" s="52"/>
      <c r="L72" s="56"/>
      <c r="M72" s="49"/>
      <c r="N72" s="57"/>
      <c r="O72" s="58"/>
      <c r="P72" s="90"/>
      <c r="Q72" s="90"/>
      <c r="R72" s="51"/>
      <c r="S72" s="51"/>
      <c r="T72" s="49"/>
      <c r="U72" s="49"/>
      <c r="V72" s="59"/>
      <c r="W72" s="59"/>
      <c r="X72" s="52"/>
      <c r="Y72" s="52"/>
      <c r="Z72" s="49"/>
      <c r="AA72" s="53"/>
      <c r="AB72" s="95"/>
      <c r="AC72" s="60"/>
      <c r="AD72" s="52"/>
      <c r="AE72" s="61"/>
      <c r="AF72" s="87"/>
      <c r="AG72" s="62"/>
      <c r="AH72" s="52"/>
      <c r="AI72" s="54"/>
      <c r="AJ72" s="88"/>
      <c r="AK72" s="63"/>
      <c r="AL72" s="91"/>
      <c r="AM72" s="92"/>
      <c r="AN72" s="91"/>
      <c r="AO72" s="52"/>
      <c r="AP72" s="64"/>
      <c r="AQ72" s="52"/>
      <c r="AR72" s="65"/>
      <c r="AS72" s="52"/>
      <c r="AT72" s="65"/>
      <c r="AU72" s="56"/>
      <c r="AV72" s="52"/>
      <c r="AW72" s="52"/>
      <c r="AX72" s="52"/>
      <c r="AY72" s="61"/>
      <c r="AZ72" s="61"/>
      <c r="BA72" s="91"/>
      <c r="BB72" s="61"/>
      <c r="BC72" s="52"/>
      <c r="BD72" s="60"/>
    </row>
    <row r="73" spans="1:56">
      <c r="A73" s="49"/>
      <c r="B73" s="50"/>
      <c r="C73" s="51"/>
      <c r="D73" s="51"/>
      <c r="E73" s="52"/>
      <c r="F73" s="51"/>
      <c r="G73" s="53"/>
      <c r="H73" s="52"/>
      <c r="I73" s="54"/>
      <c r="J73" s="55"/>
      <c r="K73" s="52"/>
      <c r="L73" s="56"/>
      <c r="M73" s="49"/>
      <c r="N73" s="57"/>
      <c r="O73" s="58"/>
      <c r="P73" s="90"/>
      <c r="Q73" s="90"/>
      <c r="R73" s="51"/>
      <c r="S73" s="51"/>
      <c r="T73" s="49"/>
      <c r="U73" s="49"/>
      <c r="V73" s="59"/>
      <c r="W73" s="59"/>
      <c r="X73" s="52"/>
      <c r="Y73" s="52"/>
      <c r="Z73" s="49"/>
      <c r="AA73" s="53"/>
      <c r="AB73" s="95"/>
      <c r="AC73" s="60"/>
      <c r="AD73" s="52"/>
      <c r="AE73" s="61"/>
      <c r="AF73" s="87"/>
      <c r="AG73" s="62"/>
      <c r="AH73" s="52"/>
      <c r="AI73" s="54"/>
      <c r="AJ73" s="88"/>
      <c r="AK73" s="63"/>
      <c r="AL73" s="91"/>
      <c r="AM73" s="92"/>
      <c r="AN73" s="91"/>
      <c r="AO73" s="52"/>
      <c r="AP73" s="64"/>
      <c r="AQ73" s="52"/>
      <c r="AR73" s="65"/>
      <c r="AS73" s="52"/>
      <c r="AT73" s="65"/>
      <c r="AU73" s="56"/>
      <c r="AV73" s="52"/>
      <c r="AW73" s="52"/>
      <c r="AX73" s="52"/>
      <c r="AY73" s="61"/>
      <c r="AZ73" s="61"/>
      <c r="BA73" s="91"/>
      <c r="BB73" s="61"/>
      <c r="BC73" s="52"/>
      <c r="BD73" s="60"/>
    </row>
    <row r="74" spans="1:56">
      <c r="A74" s="49"/>
      <c r="B74" s="50"/>
      <c r="C74" s="51"/>
      <c r="D74" s="51"/>
      <c r="E74" s="52"/>
      <c r="F74" s="51"/>
      <c r="G74" s="53"/>
      <c r="H74" s="52"/>
      <c r="I74" s="54"/>
      <c r="J74" s="55"/>
      <c r="K74" s="52"/>
      <c r="L74" s="56"/>
      <c r="M74" s="49"/>
      <c r="N74" s="57"/>
      <c r="O74" s="58"/>
      <c r="P74" s="90"/>
      <c r="Q74" s="90"/>
      <c r="R74" s="51"/>
      <c r="S74" s="51"/>
      <c r="T74" s="49"/>
      <c r="U74" s="49"/>
      <c r="V74" s="59"/>
      <c r="W74" s="59"/>
      <c r="X74" s="52"/>
      <c r="Y74" s="52"/>
      <c r="Z74" s="49"/>
      <c r="AA74" s="53"/>
      <c r="AB74" s="95"/>
      <c r="AC74" s="60"/>
      <c r="AD74" s="52"/>
      <c r="AE74" s="61"/>
      <c r="AF74" s="87"/>
      <c r="AG74" s="62"/>
      <c r="AH74" s="52"/>
      <c r="AI74" s="54"/>
      <c r="AJ74" s="88"/>
      <c r="AK74" s="63"/>
      <c r="AL74" s="91"/>
      <c r="AM74" s="92"/>
      <c r="AN74" s="91"/>
      <c r="AO74" s="52"/>
      <c r="AP74" s="64"/>
      <c r="AQ74" s="52"/>
      <c r="AR74" s="65"/>
      <c r="AS74" s="52"/>
      <c r="AT74" s="65"/>
      <c r="AU74" s="56"/>
      <c r="AV74" s="52"/>
      <c r="AW74" s="52"/>
      <c r="AX74" s="52"/>
      <c r="AY74" s="61"/>
      <c r="AZ74" s="61"/>
      <c r="BA74" s="91"/>
      <c r="BB74" s="61"/>
      <c r="BC74" s="52"/>
      <c r="BD74" s="60"/>
    </row>
    <row r="75" spans="1:56">
      <c r="A75" s="49"/>
      <c r="B75" s="50"/>
      <c r="C75" s="51"/>
      <c r="D75" s="51"/>
      <c r="E75" s="52"/>
      <c r="F75" s="51"/>
      <c r="G75" s="53"/>
      <c r="H75" s="52"/>
      <c r="I75" s="54"/>
      <c r="J75" s="55"/>
      <c r="K75" s="52"/>
      <c r="L75" s="56"/>
      <c r="M75" s="49"/>
      <c r="N75" s="57"/>
      <c r="O75" s="58"/>
      <c r="P75" s="90"/>
      <c r="Q75" s="90"/>
      <c r="R75" s="51"/>
      <c r="S75" s="51"/>
      <c r="T75" s="49"/>
      <c r="U75" s="49"/>
      <c r="V75" s="59"/>
      <c r="W75" s="59"/>
      <c r="X75" s="52"/>
      <c r="Y75" s="52"/>
      <c r="Z75" s="49"/>
      <c r="AA75" s="53"/>
      <c r="AB75" s="95"/>
      <c r="AC75" s="60"/>
      <c r="AD75" s="52"/>
      <c r="AE75" s="61"/>
      <c r="AF75" s="87"/>
      <c r="AG75" s="62"/>
      <c r="AH75" s="52"/>
      <c r="AI75" s="54"/>
      <c r="AJ75" s="88"/>
      <c r="AK75" s="63"/>
      <c r="AL75" s="91"/>
      <c r="AM75" s="92"/>
      <c r="AN75" s="91"/>
      <c r="AO75" s="52"/>
      <c r="AP75" s="64"/>
      <c r="AQ75" s="52"/>
      <c r="AR75" s="65"/>
      <c r="AS75" s="52"/>
      <c r="AT75" s="65"/>
      <c r="AU75" s="56"/>
      <c r="AV75" s="52"/>
      <c r="AW75" s="52"/>
      <c r="AX75" s="52"/>
      <c r="AY75" s="61"/>
      <c r="AZ75" s="61"/>
      <c r="BA75" s="91"/>
      <c r="BB75" s="61"/>
      <c r="BC75" s="52"/>
      <c r="BD75" s="60"/>
    </row>
    <row r="76" spans="1:56">
      <c r="A76" s="49"/>
      <c r="B76" s="50"/>
      <c r="C76" s="51"/>
      <c r="D76" s="51"/>
      <c r="E76" s="52"/>
      <c r="F76" s="51"/>
      <c r="G76" s="53"/>
      <c r="H76" s="52"/>
      <c r="I76" s="54"/>
      <c r="J76" s="55"/>
      <c r="K76" s="52"/>
      <c r="L76" s="56"/>
      <c r="M76" s="49"/>
      <c r="N76" s="57"/>
      <c r="O76" s="58"/>
      <c r="P76" s="90"/>
      <c r="Q76" s="90"/>
      <c r="R76" s="51"/>
      <c r="S76" s="51"/>
      <c r="T76" s="49"/>
      <c r="U76" s="49"/>
      <c r="V76" s="59"/>
      <c r="W76" s="59"/>
      <c r="X76" s="52"/>
      <c r="Y76" s="52"/>
      <c r="Z76" s="49"/>
      <c r="AA76" s="53"/>
      <c r="AB76" s="95"/>
      <c r="AC76" s="60"/>
      <c r="AD76" s="52"/>
      <c r="AE76" s="61"/>
      <c r="AF76" s="87"/>
      <c r="AG76" s="62"/>
      <c r="AH76" s="52"/>
      <c r="AI76" s="54"/>
      <c r="AJ76" s="88"/>
      <c r="AK76" s="63"/>
      <c r="AL76" s="91"/>
      <c r="AM76" s="92"/>
      <c r="AN76" s="91"/>
      <c r="AO76" s="52"/>
      <c r="AP76" s="64"/>
      <c r="AQ76" s="52"/>
      <c r="AR76" s="65"/>
      <c r="AS76" s="52"/>
      <c r="AT76" s="65"/>
      <c r="AU76" s="56"/>
      <c r="AV76" s="52"/>
      <c r="AW76" s="52"/>
      <c r="AX76" s="52"/>
      <c r="AY76" s="61"/>
      <c r="AZ76" s="61"/>
      <c r="BA76" s="91"/>
      <c r="BB76" s="61"/>
      <c r="BC76" s="52"/>
      <c r="BD76" s="60"/>
    </row>
    <row r="77" spans="1:56">
      <c r="A77" s="49"/>
      <c r="B77" s="50"/>
      <c r="C77" s="51"/>
      <c r="D77" s="51"/>
      <c r="E77" s="52"/>
      <c r="F77" s="51"/>
      <c r="G77" s="53"/>
      <c r="H77" s="52"/>
      <c r="I77" s="54"/>
      <c r="J77" s="55"/>
      <c r="K77" s="52"/>
      <c r="L77" s="56"/>
      <c r="M77" s="49"/>
      <c r="N77" s="57"/>
      <c r="O77" s="58"/>
      <c r="P77" s="90"/>
      <c r="Q77" s="90"/>
      <c r="R77" s="51"/>
      <c r="S77" s="51"/>
      <c r="T77" s="49"/>
      <c r="U77" s="49"/>
      <c r="V77" s="59"/>
      <c r="W77" s="59"/>
      <c r="X77" s="52"/>
      <c r="Y77" s="52"/>
      <c r="Z77" s="49"/>
      <c r="AA77" s="53"/>
      <c r="AB77" s="95"/>
      <c r="AC77" s="60"/>
      <c r="AD77" s="52"/>
      <c r="AE77" s="61"/>
      <c r="AF77" s="87"/>
      <c r="AG77" s="62"/>
      <c r="AH77" s="52"/>
      <c r="AI77" s="54"/>
      <c r="AJ77" s="88"/>
      <c r="AK77" s="63"/>
      <c r="AL77" s="91"/>
      <c r="AM77" s="92"/>
      <c r="AN77" s="91"/>
      <c r="AO77" s="52"/>
      <c r="AP77" s="64"/>
      <c r="AQ77" s="52"/>
      <c r="AR77" s="65"/>
      <c r="AS77" s="52"/>
      <c r="AT77" s="65"/>
      <c r="AU77" s="56"/>
      <c r="AV77" s="52"/>
      <c r="AW77" s="52"/>
      <c r="AX77" s="52"/>
      <c r="AY77" s="61"/>
      <c r="AZ77" s="61"/>
      <c r="BA77" s="91"/>
      <c r="BB77" s="61"/>
      <c r="BC77" s="52"/>
      <c r="BD77" s="60"/>
    </row>
    <row r="78" spans="1:56">
      <c r="A78" s="49"/>
      <c r="B78" s="50"/>
      <c r="C78" s="51"/>
      <c r="D78" s="51"/>
      <c r="E78" s="52"/>
      <c r="F78" s="51"/>
      <c r="G78" s="53"/>
      <c r="H78" s="52"/>
      <c r="I78" s="54"/>
      <c r="J78" s="55"/>
      <c r="K78" s="52"/>
      <c r="L78" s="56"/>
      <c r="M78" s="49"/>
      <c r="N78" s="57"/>
      <c r="O78" s="58"/>
      <c r="P78" s="90"/>
      <c r="Q78" s="90"/>
      <c r="R78" s="51"/>
      <c r="S78" s="51"/>
      <c r="T78" s="49"/>
      <c r="U78" s="49"/>
      <c r="V78" s="59"/>
      <c r="W78" s="59"/>
      <c r="X78" s="52"/>
      <c r="Y78" s="52"/>
      <c r="Z78" s="49"/>
      <c r="AA78" s="53"/>
      <c r="AB78" s="95"/>
      <c r="AC78" s="60"/>
      <c r="AD78" s="52"/>
      <c r="AE78" s="61"/>
      <c r="AF78" s="87"/>
      <c r="AG78" s="62"/>
      <c r="AH78" s="52"/>
      <c r="AI78" s="54"/>
      <c r="AJ78" s="88"/>
      <c r="AK78" s="63"/>
      <c r="AL78" s="91"/>
      <c r="AM78" s="92"/>
      <c r="AN78" s="91"/>
      <c r="AO78" s="52"/>
      <c r="AP78" s="64"/>
      <c r="AQ78" s="52"/>
      <c r="AR78" s="65"/>
      <c r="AS78" s="52"/>
      <c r="AT78" s="65"/>
      <c r="AU78" s="56"/>
      <c r="AV78" s="52"/>
      <c r="AW78" s="52"/>
      <c r="AX78" s="52"/>
      <c r="AY78" s="61"/>
      <c r="AZ78" s="61"/>
      <c r="BA78" s="91"/>
      <c r="BB78" s="61"/>
      <c r="BC78" s="52"/>
      <c r="BD78" s="60"/>
    </row>
    <row r="79" spans="1:56">
      <c r="A79" s="49"/>
      <c r="B79" s="50"/>
      <c r="C79" s="51"/>
      <c r="D79" s="51"/>
      <c r="E79" s="52"/>
      <c r="F79" s="51"/>
      <c r="G79" s="53"/>
      <c r="H79" s="52"/>
      <c r="I79" s="54"/>
      <c r="J79" s="55"/>
      <c r="K79" s="52"/>
      <c r="L79" s="56"/>
      <c r="M79" s="49"/>
      <c r="N79" s="57"/>
      <c r="O79" s="58"/>
      <c r="P79" s="90"/>
      <c r="Q79" s="90"/>
      <c r="R79" s="51"/>
      <c r="S79" s="51"/>
      <c r="T79" s="49"/>
      <c r="U79" s="49"/>
      <c r="V79" s="59"/>
      <c r="W79" s="59"/>
      <c r="X79" s="52"/>
      <c r="Y79" s="52"/>
      <c r="Z79" s="49"/>
      <c r="AA79" s="53"/>
      <c r="AB79" s="95"/>
      <c r="AC79" s="60"/>
      <c r="AD79" s="52"/>
      <c r="AE79" s="61"/>
      <c r="AF79" s="87"/>
      <c r="AG79" s="62"/>
      <c r="AH79" s="52"/>
      <c r="AI79" s="54"/>
      <c r="AJ79" s="88"/>
      <c r="AK79" s="63"/>
      <c r="AL79" s="91"/>
      <c r="AM79" s="92"/>
      <c r="AN79" s="91"/>
      <c r="AO79" s="52"/>
      <c r="AP79" s="64"/>
      <c r="AQ79" s="52"/>
      <c r="AR79" s="65"/>
      <c r="AS79" s="52"/>
      <c r="AT79" s="65"/>
      <c r="AU79" s="56"/>
      <c r="AV79" s="52"/>
      <c r="AW79" s="52"/>
      <c r="AX79" s="52"/>
      <c r="AY79" s="61"/>
      <c r="AZ79" s="61"/>
      <c r="BA79" s="91"/>
      <c r="BB79" s="61"/>
      <c r="BC79" s="52"/>
      <c r="BD79" s="60"/>
    </row>
    <row r="80" spans="1:56">
      <c r="A80" s="49"/>
      <c r="B80" s="50"/>
      <c r="C80" s="51"/>
      <c r="D80" s="51"/>
      <c r="E80" s="52"/>
      <c r="F80" s="51"/>
      <c r="G80" s="53"/>
      <c r="H80" s="52"/>
      <c r="I80" s="54"/>
      <c r="J80" s="55"/>
      <c r="K80" s="52"/>
      <c r="L80" s="56"/>
      <c r="M80" s="49"/>
      <c r="N80" s="57"/>
      <c r="O80" s="58"/>
      <c r="P80" s="90"/>
      <c r="Q80" s="90"/>
      <c r="R80" s="51"/>
      <c r="S80" s="51"/>
      <c r="T80" s="49"/>
      <c r="U80" s="49"/>
      <c r="V80" s="59"/>
      <c r="W80" s="59"/>
      <c r="X80" s="52"/>
      <c r="Y80" s="52"/>
      <c r="Z80" s="49"/>
      <c r="AA80" s="53"/>
      <c r="AB80" s="95"/>
      <c r="AC80" s="60"/>
      <c r="AD80" s="52"/>
      <c r="AE80" s="61"/>
      <c r="AF80" s="87"/>
      <c r="AG80" s="62"/>
      <c r="AH80" s="52"/>
      <c r="AI80" s="54"/>
      <c r="AJ80" s="88"/>
      <c r="AK80" s="63"/>
      <c r="AL80" s="91"/>
      <c r="AM80" s="92"/>
      <c r="AN80" s="91"/>
      <c r="AO80" s="52"/>
      <c r="AP80" s="64"/>
      <c r="AQ80" s="52"/>
      <c r="AR80" s="65"/>
      <c r="AS80" s="52"/>
      <c r="AT80" s="65"/>
      <c r="AU80" s="56"/>
      <c r="AV80" s="52"/>
      <c r="AW80" s="52"/>
      <c r="AX80" s="52"/>
      <c r="AY80" s="61"/>
      <c r="AZ80" s="61"/>
      <c r="BA80" s="91"/>
      <c r="BB80" s="61"/>
      <c r="BC80" s="52"/>
      <c r="BD80" s="60"/>
    </row>
    <row r="81" spans="1:56">
      <c r="A81" s="49"/>
      <c r="B81" s="50"/>
      <c r="C81" s="51"/>
      <c r="D81" s="51"/>
      <c r="E81" s="52"/>
      <c r="F81" s="51"/>
      <c r="G81" s="53"/>
      <c r="H81" s="52"/>
      <c r="I81" s="54"/>
      <c r="J81" s="55"/>
      <c r="K81" s="52"/>
      <c r="L81" s="56"/>
      <c r="M81" s="49"/>
      <c r="N81" s="57"/>
      <c r="O81" s="58"/>
      <c r="P81" s="90"/>
      <c r="Q81" s="90"/>
      <c r="R81" s="51"/>
      <c r="S81" s="51"/>
      <c r="T81" s="49"/>
      <c r="U81" s="49"/>
      <c r="V81" s="59"/>
      <c r="W81" s="59"/>
      <c r="X81" s="52"/>
      <c r="Y81" s="52"/>
      <c r="Z81" s="49"/>
      <c r="AA81" s="53"/>
      <c r="AB81" s="95"/>
      <c r="AC81" s="60"/>
      <c r="AD81" s="52"/>
      <c r="AE81" s="61"/>
      <c r="AF81" s="87"/>
      <c r="AG81" s="62"/>
      <c r="AH81" s="52"/>
      <c r="AI81" s="54"/>
      <c r="AJ81" s="88"/>
      <c r="AK81" s="63"/>
      <c r="AL81" s="91"/>
      <c r="AM81" s="92"/>
      <c r="AN81" s="91"/>
      <c r="AO81" s="52"/>
      <c r="AP81" s="64"/>
      <c r="AQ81" s="52"/>
      <c r="AR81" s="65"/>
      <c r="AS81" s="52"/>
      <c r="AT81" s="65"/>
      <c r="AU81" s="56"/>
      <c r="AV81" s="52"/>
      <c r="AW81" s="52"/>
      <c r="AX81" s="52"/>
      <c r="AY81" s="61"/>
      <c r="AZ81" s="61"/>
      <c r="BA81" s="91"/>
      <c r="BB81" s="61"/>
      <c r="BC81" s="52"/>
      <c r="BD81" s="60"/>
    </row>
    <row r="82" spans="1:56">
      <c r="A82" s="49"/>
      <c r="B82" s="50"/>
      <c r="C82" s="51"/>
      <c r="D82" s="51"/>
      <c r="E82" s="52"/>
      <c r="F82" s="51"/>
      <c r="G82" s="53"/>
      <c r="H82" s="52"/>
      <c r="I82" s="54"/>
      <c r="J82" s="55"/>
      <c r="K82" s="52"/>
      <c r="L82" s="56"/>
      <c r="M82" s="49"/>
      <c r="N82" s="57"/>
      <c r="O82" s="58"/>
      <c r="P82" s="90"/>
      <c r="Q82" s="90"/>
      <c r="R82" s="51"/>
      <c r="S82" s="51"/>
      <c r="T82" s="49"/>
      <c r="U82" s="49"/>
      <c r="V82" s="59"/>
      <c r="W82" s="59"/>
      <c r="X82" s="52"/>
      <c r="Y82" s="52"/>
      <c r="Z82" s="49"/>
      <c r="AA82" s="53"/>
      <c r="AB82" s="95"/>
      <c r="AC82" s="60"/>
      <c r="AD82" s="52"/>
      <c r="AE82" s="61"/>
      <c r="AF82" s="87"/>
      <c r="AG82" s="62"/>
      <c r="AH82" s="52"/>
      <c r="AI82" s="54"/>
      <c r="AJ82" s="88"/>
      <c r="AK82" s="63"/>
      <c r="AL82" s="91"/>
      <c r="AM82" s="92"/>
      <c r="AN82" s="91"/>
      <c r="AO82" s="52"/>
      <c r="AP82" s="64"/>
      <c r="AQ82" s="52"/>
      <c r="AR82" s="65"/>
      <c r="AS82" s="52"/>
      <c r="AT82" s="65"/>
      <c r="AU82" s="56"/>
      <c r="AV82" s="52"/>
      <c r="AW82" s="52"/>
      <c r="AX82" s="52"/>
      <c r="AY82" s="61"/>
      <c r="AZ82" s="61"/>
      <c r="BA82" s="91"/>
      <c r="BB82" s="61"/>
      <c r="BC82" s="52"/>
      <c r="BD82" s="60"/>
    </row>
    <row r="83" spans="1:56">
      <c r="A83" s="49"/>
      <c r="B83" s="50"/>
      <c r="C83" s="51"/>
      <c r="D83" s="51"/>
      <c r="E83" s="52"/>
      <c r="F83" s="51"/>
      <c r="G83" s="53"/>
      <c r="H83" s="52"/>
      <c r="I83" s="54"/>
      <c r="J83" s="55"/>
      <c r="K83" s="52"/>
      <c r="L83" s="56"/>
      <c r="M83" s="49"/>
      <c r="N83" s="57"/>
      <c r="O83" s="58"/>
      <c r="P83" s="90"/>
      <c r="Q83" s="90"/>
      <c r="R83" s="51"/>
      <c r="S83" s="51"/>
      <c r="T83" s="49"/>
      <c r="U83" s="49"/>
      <c r="V83" s="59"/>
      <c r="W83" s="59"/>
      <c r="X83" s="52"/>
      <c r="Y83" s="52"/>
      <c r="Z83" s="49"/>
      <c r="AA83" s="53"/>
      <c r="AB83" s="95"/>
      <c r="AC83" s="60"/>
      <c r="AD83" s="52"/>
      <c r="AE83" s="61"/>
      <c r="AF83" s="87"/>
      <c r="AG83" s="62"/>
      <c r="AH83" s="52"/>
      <c r="AI83" s="54"/>
      <c r="AJ83" s="88"/>
      <c r="AK83" s="63"/>
      <c r="AL83" s="91"/>
      <c r="AM83" s="92"/>
      <c r="AN83" s="91"/>
      <c r="AO83" s="52"/>
      <c r="AP83" s="64"/>
      <c r="AQ83" s="52"/>
      <c r="AR83" s="65"/>
      <c r="AS83" s="52"/>
      <c r="AT83" s="65"/>
      <c r="AU83" s="56"/>
      <c r="AV83" s="52"/>
      <c r="AW83" s="52"/>
      <c r="AX83" s="52"/>
      <c r="AY83" s="61"/>
      <c r="AZ83" s="61"/>
      <c r="BA83" s="91"/>
      <c r="BB83" s="61"/>
      <c r="BC83" s="52"/>
      <c r="BD83" s="60"/>
    </row>
    <row r="84" spans="1:56">
      <c r="A84" s="49"/>
      <c r="B84" s="50"/>
      <c r="C84" s="51"/>
      <c r="D84" s="51"/>
      <c r="E84" s="52"/>
      <c r="F84" s="51"/>
      <c r="G84" s="53"/>
      <c r="H84" s="52"/>
      <c r="I84" s="54"/>
      <c r="J84" s="55"/>
      <c r="K84" s="52"/>
      <c r="L84" s="56"/>
      <c r="M84" s="49"/>
      <c r="N84" s="57"/>
      <c r="O84" s="58"/>
      <c r="P84" s="90"/>
      <c r="Q84" s="90"/>
      <c r="R84" s="51"/>
      <c r="S84" s="51"/>
      <c r="T84" s="49"/>
      <c r="U84" s="49"/>
      <c r="V84" s="59"/>
      <c r="W84" s="59"/>
      <c r="X84" s="52"/>
      <c r="Y84" s="52"/>
      <c r="Z84" s="49"/>
      <c r="AA84" s="53"/>
      <c r="AB84" s="95"/>
      <c r="AC84" s="60"/>
      <c r="AD84" s="52"/>
      <c r="AE84" s="61"/>
      <c r="AF84" s="87"/>
      <c r="AG84" s="62"/>
      <c r="AH84" s="52"/>
      <c r="AI84" s="54"/>
      <c r="AJ84" s="88"/>
      <c r="AK84" s="63"/>
      <c r="AL84" s="91"/>
      <c r="AM84" s="92"/>
      <c r="AN84" s="91"/>
      <c r="AO84" s="52"/>
      <c r="AP84" s="64"/>
      <c r="AQ84" s="52"/>
      <c r="AR84" s="65"/>
      <c r="AS84" s="52"/>
      <c r="AT84" s="65"/>
      <c r="AU84" s="56"/>
      <c r="AV84" s="52"/>
      <c r="AW84" s="52"/>
      <c r="AX84" s="52"/>
      <c r="AY84" s="61"/>
      <c r="AZ84" s="61"/>
      <c r="BA84" s="91"/>
      <c r="BB84" s="61"/>
      <c r="BC84" s="52"/>
      <c r="BD84" s="60"/>
    </row>
    <row r="85" spans="1:56">
      <c r="A85" s="49"/>
      <c r="B85" s="50"/>
      <c r="C85" s="51"/>
      <c r="D85" s="51"/>
      <c r="E85" s="52"/>
      <c r="F85" s="51"/>
      <c r="G85" s="53"/>
      <c r="H85" s="52"/>
      <c r="I85" s="54"/>
      <c r="J85" s="55"/>
      <c r="K85" s="52"/>
      <c r="L85" s="56"/>
      <c r="M85" s="49"/>
      <c r="N85" s="57"/>
      <c r="O85" s="58"/>
      <c r="P85" s="90"/>
      <c r="Q85" s="90"/>
      <c r="R85" s="51"/>
      <c r="S85" s="51"/>
      <c r="T85" s="49"/>
      <c r="U85" s="49"/>
      <c r="V85" s="59"/>
      <c r="W85" s="59"/>
      <c r="X85" s="52"/>
      <c r="Y85" s="52"/>
      <c r="Z85" s="49"/>
      <c r="AA85" s="53"/>
      <c r="AB85" s="95"/>
      <c r="AC85" s="60"/>
      <c r="AD85" s="52"/>
      <c r="AE85" s="61"/>
      <c r="AF85" s="87"/>
      <c r="AG85" s="62"/>
      <c r="AH85" s="52"/>
      <c r="AI85" s="54"/>
      <c r="AJ85" s="88"/>
      <c r="AK85" s="63"/>
      <c r="AL85" s="91"/>
      <c r="AM85" s="92"/>
      <c r="AN85" s="91"/>
      <c r="AO85" s="52"/>
      <c r="AP85" s="64"/>
      <c r="AQ85" s="52"/>
      <c r="AR85" s="65"/>
      <c r="AS85" s="52"/>
      <c r="AT85" s="65"/>
      <c r="AU85" s="56"/>
      <c r="AV85" s="52"/>
      <c r="AW85" s="52"/>
      <c r="AX85" s="52"/>
      <c r="AY85" s="61"/>
      <c r="AZ85" s="61"/>
      <c r="BA85" s="91"/>
      <c r="BB85" s="61"/>
      <c r="BC85" s="52"/>
      <c r="BD85" s="60"/>
    </row>
    <row r="86" spans="1:56">
      <c r="A86" s="49"/>
      <c r="B86" s="50"/>
      <c r="C86" s="51"/>
      <c r="D86" s="51"/>
      <c r="E86" s="52"/>
      <c r="F86" s="51"/>
      <c r="G86" s="53"/>
      <c r="H86" s="52"/>
      <c r="I86" s="54"/>
      <c r="J86" s="55"/>
      <c r="K86" s="52"/>
      <c r="L86" s="56"/>
      <c r="M86" s="49"/>
      <c r="N86" s="57"/>
      <c r="O86" s="58"/>
      <c r="P86" s="90"/>
      <c r="Q86" s="90"/>
      <c r="R86" s="51"/>
      <c r="S86" s="51"/>
      <c r="T86" s="49"/>
      <c r="U86" s="49"/>
      <c r="V86" s="59"/>
      <c r="W86" s="59"/>
      <c r="X86" s="52"/>
      <c r="Y86" s="52"/>
      <c r="Z86" s="49"/>
      <c r="AA86" s="53"/>
      <c r="AB86" s="95"/>
      <c r="AC86" s="60"/>
      <c r="AD86" s="52"/>
      <c r="AE86" s="61"/>
      <c r="AF86" s="87"/>
      <c r="AG86" s="62"/>
      <c r="AH86" s="52"/>
      <c r="AI86" s="54"/>
      <c r="AJ86" s="88"/>
      <c r="AK86" s="63"/>
      <c r="AL86" s="91"/>
      <c r="AM86" s="92"/>
      <c r="AN86" s="91"/>
      <c r="AO86" s="52"/>
      <c r="AP86" s="64"/>
      <c r="AQ86" s="52"/>
      <c r="AR86" s="65"/>
      <c r="AS86" s="52"/>
      <c r="AT86" s="65"/>
      <c r="AU86" s="56"/>
      <c r="AV86" s="52"/>
      <c r="AW86" s="52"/>
      <c r="AX86" s="52"/>
      <c r="AY86" s="61"/>
      <c r="AZ86" s="61"/>
      <c r="BA86" s="91"/>
      <c r="BB86" s="61"/>
      <c r="BC86" s="52"/>
      <c r="BD86" s="60"/>
    </row>
    <row r="87" spans="1:56">
      <c r="A87" s="49"/>
      <c r="B87" s="50"/>
      <c r="C87" s="51"/>
      <c r="D87" s="51"/>
      <c r="E87" s="52"/>
      <c r="F87" s="51"/>
      <c r="G87" s="53"/>
      <c r="H87" s="52"/>
      <c r="I87" s="54"/>
      <c r="J87" s="55"/>
      <c r="K87" s="52"/>
      <c r="L87" s="56"/>
      <c r="M87" s="49"/>
      <c r="N87" s="57"/>
      <c r="O87" s="58"/>
      <c r="P87" s="90"/>
      <c r="Q87" s="90"/>
      <c r="R87" s="51"/>
      <c r="S87" s="51"/>
      <c r="T87" s="49"/>
      <c r="U87" s="49"/>
      <c r="V87" s="59"/>
      <c r="W87" s="59"/>
      <c r="X87" s="52"/>
      <c r="Y87" s="52"/>
      <c r="Z87" s="49"/>
      <c r="AA87" s="53"/>
      <c r="AB87" s="95"/>
      <c r="AC87" s="60"/>
      <c r="AD87" s="52"/>
      <c r="AE87" s="61"/>
      <c r="AF87" s="87"/>
      <c r="AG87" s="62"/>
      <c r="AH87" s="52"/>
      <c r="AI87" s="54"/>
      <c r="AJ87" s="88"/>
      <c r="AK87" s="63"/>
      <c r="AL87" s="91"/>
      <c r="AM87" s="92"/>
      <c r="AN87" s="91"/>
      <c r="AO87" s="52"/>
      <c r="AP87" s="64"/>
      <c r="AQ87" s="52"/>
      <c r="AR87" s="65"/>
      <c r="AS87" s="52"/>
      <c r="AT87" s="65"/>
      <c r="AU87" s="56"/>
      <c r="AV87" s="52"/>
      <c r="AW87" s="52"/>
      <c r="AX87" s="52"/>
      <c r="AY87" s="61"/>
      <c r="AZ87" s="61"/>
      <c r="BA87" s="91"/>
      <c r="BB87" s="61"/>
      <c r="BC87" s="52"/>
      <c r="BD87" s="60"/>
    </row>
    <row r="88" spans="1:56">
      <c r="A88" s="49"/>
      <c r="B88" s="50"/>
      <c r="C88" s="51"/>
      <c r="D88" s="51"/>
      <c r="E88" s="52"/>
      <c r="F88" s="51"/>
      <c r="G88" s="53"/>
      <c r="H88" s="52"/>
      <c r="I88" s="54"/>
      <c r="J88" s="55"/>
      <c r="K88" s="52"/>
      <c r="L88" s="56"/>
      <c r="M88" s="49"/>
      <c r="N88" s="57"/>
      <c r="O88" s="58"/>
      <c r="P88" s="90"/>
      <c r="Q88" s="90"/>
      <c r="R88" s="51"/>
      <c r="S88" s="51"/>
      <c r="T88" s="49"/>
      <c r="U88" s="49"/>
      <c r="V88" s="59"/>
      <c r="W88" s="59"/>
      <c r="X88" s="52"/>
      <c r="Y88" s="52"/>
      <c r="Z88" s="49"/>
      <c r="AA88" s="53"/>
      <c r="AB88" s="95"/>
      <c r="AC88" s="60"/>
      <c r="AD88" s="52"/>
      <c r="AE88" s="61"/>
      <c r="AF88" s="87"/>
      <c r="AG88" s="62"/>
      <c r="AH88" s="52"/>
      <c r="AI88" s="54"/>
      <c r="AJ88" s="88"/>
      <c r="AK88" s="63"/>
      <c r="AL88" s="91"/>
      <c r="AM88" s="92"/>
      <c r="AN88" s="91"/>
      <c r="AO88" s="52"/>
      <c r="AP88" s="64"/>
      <c r="AQ88" s="52"/>
      <c r="AR88" s="65"/>
      <c r="AS88" s="52"/>
      <c r="AT88" s="65"/>
      <c r="AU88" s="56"/>
      <c r="AV88" s="52"/>
      <c r="AW88" s="52"/>
      <c r="AX88" s="52"/>
      <c r="AY88" s="61"/>
      <c r="AZ88" s="61"/>
      <c r="BA88" s="91"/>
      <c r="BB88" s="61"/>
      <c r="BC88" s="52"/>
      <c r="BD88" s="60"/>
    </row>
    <row r="89" spans="1:56">
      <c r="A89" s="49"/>
      <c r="B89" s="50"/>
      <c r="C89" s="51"/>
      <c r="D89" s="51"/>
      <c r="E89" s="52"/>
      <c r="F89" s="51"/>
      <c r="G89" s="53"/>
      <c r="H89" s="52"/>
      <c r="I89" s="54"/>
      <c r="J89" s="55"/>
      <c r="K89" s="52"/>
      <c r="L89" s="56"/>
      <c r="M89" s="49"/>
      <c r="N89" s="57"/>
      <c r="O89" s="58"/>
      <c r="P89" s="90"/>
      <c r="Q89" s="90"/>
      <c r="R89" s="51"/>
      <c r="S89" s="51"/>
      <c r="T89" s="49"/>
      <c r="U89" s="49"/>
      <c r="V89" s="59"/>
      <c r="W89" s="59"/>
      <c r="X89" s="52"/>
      <c r="Y89" s="52"/>
      <c r="Z89" s="49"/>
      <c r="AA89" s="53"/>
      <c r="AB89" s="95"/>
      <c r="AC89" s="60"/>
      <c r="AD89" s="52"/>
      <c r="AE89" s="61"/>
      <c r="AF89" s="87"/>
      <c r="AG89" s="62"/>
      <c r="AH89" s="52"/>
      <c r="AI89" s="54"/>
      <c r="AJ89" s="88"/>
      <c r="AK89" s="63"/>
      <c r="AL89" s="91"/>
      <c r="AM89" s="92"/>
      <c r="AN89" s="91"/>
      <c r="AO89" s="52"/>
      <c r="AP89" s="64"/>
      <c r="AQ89" s="52"/>
      <c r="AR89" s="65"/>
      <c r="AS89" s="52"/>
      <c r="AT89" s="65"/>
      <c r="AU89" s="56"/>
      <c r="AV89" s="52"/>
      <c r="AW89" s="52"/>
      <c r="AX89" s="52"/>
      <c r="AY89" s="61"/>
      <c r="AZ89" s="61"/>
      <c r="BA89" s="91"/>
      <c r="BB89" s="61"/>
      <c r="BC89" s="52"/>
      <c r="BD89" s="60"/>
    </row>
    <row r="90" spans="1:56">
      <c r="A90" s="49"/>
      <c r="B90" s="50"/>
      <c r="C90" s="51"/>
      <c r="D90" s="51"/>
      <c r="E90" s="52"/>
      <c r="F90" s="51"/>
      <c r="G90" s="53"/>
      <c r="H90" s="52"/>
      <c r="I90" s="54"/>
      <c r="J90" s="55"/>
      <c r="K90" s="52"/>
      <c r="L90" s="56"/>
      <c r="M90" s="49"/>
      <c r="N90" s="57"/>
      <c r="O90" s="58"/>
      <c r="P90" s="90"/>
      <c r="Q90" s="90"/>
      <c r="R90" s="51"/>
      <c r="S90" s="51"/>
      <c r="T90" s="49"/>
      <c r="U90" s="49"/>
      <c r="V90" s="59"/>
      <c r="W90" s="59"/>
      <c r="X90" s="52"/>
      <c r="Y90" s="52"/>
      <c r="Z90" s="49"/>
      <c r="AA90" s="53"/>
      <c r="AB90" s="95"/>
      <c r="AC90" s="60"/>
      <c r="AD90" s="52"/>
      <c r="AE90" s="61"/>
      <c r="AF90" s="87"/>
      <c r="AG90" s="62"/>
      <c r="AH90" s="52"/>
      <c r="AI90" s="54"/>
      <c r="AJ90" s="88"/>
      <c r="AK90" s="63"/>
      <c r="AL90" s="91"/>
      <c r="AM90" s="92"/>
      <c r="AN90" s="91"/>
      <c r="AO90" s="52"/>
      <c r="AP90" s="64"/>
      <c r="AQ90" s="52"/>
      <c r="AR90" s="65"/>
      <c r="AS90" s="52"/>
      <c r="AT90" s="65"/>
      <c r="AU90" s="56"/>
      <c r="AV90" s="52"/>
      <c r="AW90" s="52"/>
      <c r="AX90" s="52"/>
      <c r="AY90" s="61"/>
      <c r="AZ90" s="61"/>
      <c r="BA90" s="91"/>
      <c r="BB90" s="61"/>
      <c r="BC90" s="52"/>
      <c r="BD90" s="60"/>
    </row>
    <row r="91" spans="1:56">
      <c r="A91" s="49"/>
      <c r="B91" s="50"/>
      <c r="C91" s="51"/>
      <c r="D91" s="51"/>
      <c r="E91" s="52"/>
      <c r="F91" s="51"/>
      <c r="G91" s="53"/>
      <c r="H91" s="52"/>
      <c r="I91" s="54"/>
      <c r="J91" s="55"/>
      <c r="K91" s="52"/>
      <c r="L91" s="56"/>
      <c r="M91" s="49"/>
      <c r="N91" s="57"/>
      <c r="O91" s="58"/>
      <c r="P91" s="90"/>
      <c r="Q91" s="90"/>
      <c r="R91" s="51"/>
      <c r="S91" s="51"/>
      <c r="T91" s="49"/>
      <c r="U91" s="49"/>
      <c r="V91" s="59"/>
      <c r="W91" s="59"/>
      <c r="X91" s="52"/>
      <c r="Y91" s="52"/>
      <c r="Z91" s="49"/>
      <c r="AA91" s="53"/>
      <c r="AB91" s="95"/>
      <c r="AC91" s="60"/>
      <c r="AD91" s="52"/>
      <c r="AE91" s="61"/>
      <c r="AF91" s="87"/>
      <c r="AG91" s="62"/>
      <c r="AH91" s="52"/>
      <c r="AI91" s="54"/>
      <c r="AJ91" s="88"/>
      <c r="AK91" s="63"/>
      <c r="AL91" s="91"/>
      <c r="AM91" s="92"/>
      <c r="AN91" s="91"/>
      <c r="AO91" s="52"/>
      <c r="AP91" s="64"/>
      <c r="AQ91" s="52"/>
      <c r="AR91" s="65"/>
      <c r="AS91" s="52"/>
      <c r="AT91" s="65"/>
      <c r="AU91" s="56"/>
      <c r="AV91" s="52"/>
      <c r="AW91" s="52"/>
      <c r="AX91" s="52"/>
      <c r="AY91" s="61"/>
      <c r="AZ91" s="61"/>
      <c r="BA91" s="91"/>
      <c r="BB91" s="61"/>
      <c r="BC91" s="52"/>
      <c r="BD91" s="60"/>
    </row>
    <row r="92" spans="1:56">
      <c r="A92" s="49"/>
      <c r="B92" s="50"/>
      <c r="C92" s="51"/>
      <c r="D92" s="51"/>
      <c r="E92" s="52"/>
      <c r="F92" s="51"/>
      <c r="G92" s="53"/>
      <c r="H92" s="52"/>
      <c r="I92" s="54"/>
      <c r="J92" s="55"/>
      <c r="K92" s="52"/>
      <c r="L92" s="56"/>
      <c r="M92" s="49"/>
      <c r="N92" s="57"/>
      <c r="O92" s="58"/>
      <c r="P92" s="90"/>
      <c r="Q92" s="90"/>
      <c r="R92" s="51"/>
      <c r="S92" s="51"/>
      <c r="T92" s="49"/>
      <c r="U92" s="49"/>
      <c r="V92" s="59"/>
      <c r="W92" s="59"/>
      <c r="X92" s="52"/>
      <c r="Y92" s="52"/>
      <c r="Z92" s="49"/>
      <c r="AA92" s="53"/>
      <c r="AB92" s="95"/>
      <c r="AC92" s="60"/>
      <c r="AD92" s="52"/>
      <c r="AE92" s="61"/>
      <c r="AF92" s="87"/>
      <c r="AG92" s="62"/>
      <c r="AH92" s="52"/>
      <c r="AI92" s="54"/>
      <c r="AJ92" s="88"/>
      <c r="AK92" s="63"/>
      <c r="AL92" s="91"/>
      <c r="AM92" s="92"/>
      <c r="AN92" s="91"/>
      <c r="AO92" s="52"/>
      <c r="AP92" s="64"/>
      <c r="AQ92" s="52"/>
      <c r="AR92" s="65"/>
      <c r="AS92" s="52"/>
      <c r="AT92" s="65"/>
      <c r="AU92" s="56"/>
      <c r="AV92" s="52"/>
      <c r="AW92" s="52"/>
      <c r="AX92" s="52"/>
      <c r="AY92" s="61"/>
      <c r="AZ92" s="61"/>
      <c r="BA92" s="91"/>
      <c r="BB92" s="61"/>
      <c r="BC92" s="52"/>
      <c r="BD92" s="60"/>
    </row>
    <row r="93" spans="1:56">
      <c r="A93" s="49"/>
      <c r="B93" s="50"/>
      <c r="C93" s="51"/>
      <c r="D93" s="51"/>
      <c r="E93" s="52"/>
      <c r="F93" s="51"/>
      <c r="G93" s="53"/>
      <c r="H93" s="52"/>
      <c r="I93" s="54"/>
      <c r="J93" s="55"/>
      <c r="K93" s="52"/>
      <c r="L93" s="56"/>
      <c r="M93" s="49"/>
      <c r="N93" s="57"/>
      <c r="O93" s="58"/>
      <c r="P93" s="90"/>
      <c r="Q93" s="90"/>
      <c r="R93" s="51"/>
      <c r="S93" s="51"/>
      <c r="T93" s="49"/>
      <c r="U93" s="49"/>
      <c r="V93" s="59"/>
      <c r="W93" s="59"/>
      <c r="X93" s="52"/>
      <c r="Y93" s="52"/>
      <c r="Z93" s="49"/>
      <c r="AA93" s="53"/>
      <c r="AB93" s="95"/>
      <c r="AC93" s="60"/>
      <c r="AD93" s="52"/>
      <c r="AE93" s="61"/>
      <c r="AF93" s="87"/>
      <c r="AG93" s="62"/>
      <c r="AH93" s="52"/>
      <c r="AI93" s="54"/>
      <c r="AJ93" s="88"/>
      <c r="AK93" s="63"/>
      <c r="AL93" s="91"/>
      <c r="AM93" s="92"/>
      <c r="AN93" s="91"/>
      <c r="AO93" s="52"/>
      <c r="AP93" s="64"/>
      <c r="AQ93" s="52"/>
      <c r="AR93" s="65"/>
      <c r="AS93" s="52"/>
      <c r="AT93" s="65"/>
      <c r="AU93" s="56"/>
      <c r="AV93" s="52"/>
      <c r="AW93" s="52"/>
      <c r="AX93" s="52"/>
      <c r="AY93" s="61"/>
      <c r="AZ93" s="61"/>
      <c r="BA93" s="91"/>
      <c r="BB93" s="61"/>
      <c r="BC93" s="52"/>
      <c r="BD93" s="60"/>
    </row>
    <row r="94" spans="1:56">
      <c r="A94" s="49"/>
      <c r="B94" s="50"/>
      <c r="C94" s="51"/>
      <c r="D94" s="51"/>
      <c r="E94" s="52"/>
      <c r="F94" s="51"/>
      <c r="G94" s="53"/>
      <c r="H94" s="52"/>
      <c r="I94" s="54"/>
      <c r="J94" s="55"/>
      <c r="K94" s="52"/>
      <c r="L94" s="56"/>
      <c r="M94" s="49"/>
      <c r="N94" s="57"/>
      <c r="O94" s="58"/>
      <c r="P94" s="90"/>
      <c r="Q94" s="90"/>
      <c r="R94" s="51"/>
      <c r="S94" s="51"/>
      <c r="T94" s="49"/>
      <c r="U94" s="49"/>
      <c r="V94" s="59"/>
      <c r="W94" s="59"/>
      <c r="X94" s="52"/>
      <c r="Y94" s="52"/>
      <c r="Z94" s="49"/>
      <c r="AA94" s="53"/>
      <c r="AB94" s="95"/>
      <c r="AC94" s="60"/>
      <c r="AD94" s="52"/>
      <c r="AE94" s="61"/>
      <c r="AF94" s="87"/>
      <c r="AG94" s="62"/>
      <c r="AH94" s="52"/>
      <c r="AI94" s="54"/>
      <c r="AJ94" s="88"/>
      <c r="AK94" s="63"/>
      <c r="AL94" s="91"/>
      <c r="AM94" s="92"/>
      <c r="AN94" s="91"/>
      <c r="AO94" s="52"/>
      <c r="AP94" s="64"/>
      <c r="AQ94" s="52"/>
      <c r="AR94" s="65"/>
      <c r="AS94" s="52"/>
      <c r="AT94" s="65"/>
      <c r="AU94" s="56"/>
      <c r="AV94" s="52"/>
      <c r="AW94" s="52"/>
      <c r="AX94" s="52"/>
      <c r="AY94" s="61"/>
      <c r="AZ94" s="61"/>
      <c r="BA94" s="91"/>
      <c r="BB94" s="61"/>
      <c r="BC94" s="52"/>
      <c r="BD94" s="60"/>
    </row>
    <row r="95" spans="1:56">
      <c r="A95" s="49"/>
      <c r="B95" s="50"/>
      <c r="C95" s="51"/>
      <c r="D95" s="51"/>
      <c r="E95" s="52"/>
      <c r="F95" s="51"/>
      <c r="G95" s="53"/>
      <c r="H95" s="52"/>
      <c r="I95" s="54"/>
      <c r="J95" s="55"/>
      <c r="K95" s="52"/>
      <c r="L95" s="56"/>
      <c r="M95" s="49"/>
      <c r="N95" s="57"/>
      <c r="O95" s="58"/>
      <c r="P95" s="90"/>
      <c r="Q95" s="90"/>
      <c r="R95" s="51"/>
      <c r="S95" s="51"/>
      <c r="T95" s="49"/>
      <c r="U95" s="49"/>
      <c r="V95" s="59"/>
      <c r="W95" s="59"/>
      <c r="X95" s="52"/>
      <c r="Y95" s="52"/>
      <c r="Z95" s="49"/>
      <c r="AA95" s="53"/>
      <c r="AB95" s="95"/>
      <c r="AC95" s="60"/>
      <c r="AD95" s="52"/>
      <c r="AE95" s="61"/>
      <c r="AF95" s="87"/>
      <c r="AG95" s="62"/>
      <c r="AH95" s="52"/>
      <c r="AI95" s="54"/>
      <c r="AJ95" s="88"/>
      <c r="AK95" s="63"/>
      <c r="AL95" s="91"/>
      <c r="AM95" s="92"/>
      <c r="AN95" s="91"/>
      <c r="AO95" s="52"/>
      <c r="AP95" s="64"/>
      <c r="AQ95" s="52"/>
      <c r="AR95" s="65"/>
      <c r="AS95" s="52"/>
      <c r="AT95" s="65"/>
      <c r="AU95" s="56"/>
      <c r="AV95" s="52"/>
      <c r="AW95" s="52"/>
      <c r="AX95" s="52"/>
      <c r="AY95" s="61"/>
      <c r="AZ95" s="61"/>
      <c r="BA95" s="91"/>
      <c r="BB95" s="61"/>
      <c r="BC95" s="52"/>
      <c r="BD95" s="60"/>
    </row>
    <row r="96" spans="1:56">
      <c r="A96" s="49"/>
      <c r="B96" s="50"/>
      <c r="C96" s="51"/>
      <c r="D96" s="51"/>
      <c r="E96" s="52"/>
      <c r="F96" s="51"/>
      <c r="G96" s="53"/>
      <c r="H96" s="52"/>
      <c r="I96" s="54"/>
      <c r="J96" s="55"/>
      <c r="K96" s="52"/>
      <c r="L96" s="56"/>
      <c r="M96" s="49"/>
      <c r="N96" s="57"/>
      <c r="O96" s="58"/>
      <c r="P96" s="90"/>
      <c r="Q96" s="90"/>
      <c r="R96" s="51"/>
      <c r="S96" s="51"/>
      <c r="T96" s="49"/>
      <c r="U96" s="49"/>
      <c r="V96" s="59"/>
      <c r="W96" s="59"/>
      <c r="X96" s="52"/>
      <c r="Y96" s="52"/>
      <c r="Z96" s="49"/>
      <c r="AA96" s="53"/>
      <c r="AB96" s="95"/>
      <c r="AC96" s="60"/>
      <c r="AD96" s="52"/>
      <c r="AE96" s="61"/>
      <c r="AF96" s="87"/>
      <c r="AG96" s="62"/>
      <c r="AH96" s="52"/>
      <c r="AI96" s="54"/>
      <c r="AJ96" s="88"/>
      <c r="AK96" s="63"/>
      <c r="AL96" s="91"/>
      <c r="AM96" s="92"/>
      <c r="AN96" s="91"/>
      <c r="AO96" s="52"/>
      <c r="AP96" s="64"/>
      <c r="AQ96" s="52"/>
      <c r="AR96" s="65"/>
      <c r="AS96" s="52"/>
      <c r="AT96" s="65"/>
      <c r="AU96" s="56"/>
      <c r="AV96" s="52"/>
      <c r="AW96" s="52"/>
      <c r="AX96" s="52"/>
      <c r="AY96" s="61"/>
      <c r="AZ96" s="61"/>
      <c r="BA96" s="91"/>
      <c r="BB96" s="61"/>
      <c r="BC96" s="52"/>
      <c r="BD96" s="60"/>
    </row>
    <row r="97" spans="1:56">
      <c r="A97" s="49"/>
      <c r="B97" s="50"/>
      <c r="C97" s="51"/>
      <c r="D97" s="51"/>
      <c r="E97" s="52"/>
      <c r="F97" s="51"/>
      <c r="G97" s="53"/>
      <c r="H97" s="52"/>
      <c r="I97" s="54"/>
      <c r="J97" s="55"/>
      <c r="K97" s="52"/>
      <c r="L97" s="56"/>
      <c r="M97" s="49"/>
      <c r="N97" s="57"/>
      <c r="O97" s="58"/>
      <c r="P97" s="90"/>
      <c r="Q97" s="90"/>
      <c r="R97" s="51"/>
      <c r="S97" s="51"/>
      <c r="T97" s="49"/>
      <c r="U97" s="49"/>
      <c r="V97" s="59"/>
      <c r="W97" s="59"/>
      <c r="X97" s="52"/>
      <c r="Y97" s="52"/>
      <c r="Z97" s="49"/>
      <c r="AA97" s="53"/>
      <c r="AB97" s="95"/>
      <c r="AC97" s="60"/>
      <c r="AD97" s="52"/>
      <c r="AE97" s="61"/>
      <c r="AF97" s="87"/>
      <c r="AG97" s="62"/>
      <c r="AH97" s="52"/>
      <c r="AI97" s="54"/>
      <c r="AJ97" s="88"/>
      <c r="AK97" s="63"/>
      <c r="AL97" s="91"/>
      <c r="AM97" s="92"/>
      <c r="AN97" s="91"/>
      <c r="AO97" s="52"/>
      <c r="AP97" s="64"/>
      <c r="AQ97" s="52"/>
      <c r="AR97" s="65"/>
      <c r="AS97" s="52"/>
      <c r="AT97" s="65"/>
      <c r="AU97" s="56"/>
      <c r="AV97" s="52"/>
      <c r="AW97" s="52"/>
      <c r="AX97" s="52"/>
      <c r="AY97" s="61"/>
      <c r="AZ97" s="61"/>
      <c r="BA97" s="91"/>
      <c r="BB97" s="61"/>
      <c r="BC97" s="52"/>
      <c r="BD97" s="60"/>
    </row>
    <row r="98" spans="1:56">
      <c r="A98" s="49"/>
      <c r="B98" s="50"/>
      <c r="C98" s="51"/>
      <c r="D98" s="51"/>
      <c r="E98" s="52"/>
      <c r="F98" s="51"/>
      <c r="G98" s="53"/>
      <c r="H98" s="52"/>
      <c r="I98" s="54"/>
      <c r="J98" s="55"/>
      <c r="K98" s="52"/>
      <c r="L98" s="56"/>
      <c r="M98" s="49"/>
      <c r="N98" s="57"/>
      <c r="O98" s="58"/>
      <c r="P98" s="90"/>
      <c r="Q98" s="90"/>
      <c r="R98" s="51"/>
      <c r="S98" s="51"/>
      <c r="T98" s="49"/>
      <c r="U98" s="49"/>
      <c r="V98" s="59"/>
      <c r="W98" s="59"/>
      <c r="X98" s="52"/>
      <c r="Y98" s="52"/>
      <c r="Z98" s="49"/>
      <c r="AA98" s="53"/>
      <c r="AB98" s="95"/>
      <c r="AC98" s="60"/>
      <c r="AD98" s="52"/>
      <c r="AE98" s="61"/>
      <c r="AF98" s="87"/>
      <c r="AG98" s="62"/>
      <c r="AH98" s="52"/>
      <c r="AI98" s="54"/>
      <c r="AJ98" s="88"/>
      <c r="AK98" s="63"/>
      <c r="AL98" s="91"/>
      <c r="AM98" s="92"/>
      <c r="AN98" s="91"/>
      <c r="AO98" s="52"/>
      <c r="AP98" s="64"/>
      <c r="AQ98" s="52"/>
      <c r="AR98" s="65"/>
      <c r="AS98" s="52"/>
      <c r="AT98" s="65"/>
      <c r="AU98" s="56"/>
      <c r="AV98" s="52"/>
      <c r="AW98" s="52"/>
      <c r="AX98" s="52"/>
      <c r="AY98" s="61"/>
      <c r="AZ98" s="61"/>
      <c r="BA98" s="91"/>
      <c r="BB98" s="61"/>
      <c r="BC98" s="52"/>
      <c r="BD98" s="60"/>
    </row>
    <row r="99" spans="1:56">
      <c r="A99" s="49"/>
      <c r="B99" s="50"/>
      <c r="C99" s="51"/>
      <c r="D99" s="51"/>
      <c r="E99" s="52"/>
      <c r="F99" s="51"/>
      <c r="G99" s="53"/>
      <c r="H99" s="52"/>
      <c r="I99" s="54"/>
      <c r="J99" s="55"/>
      <c r="K99" s="52"/>
      <c r="L99" s="56"/>
      <c r="M99" s="49"/>
      <c r="N99" s="57"/>
      <c r="O99" s="58"/>
      <c r="P99" s="90"/>
      <c r="Q99" s="90"/>
      <c r="R99" s="51"/>
      <c r="S99" s="51"/>
      <c r="T99" s="49"/>
      <c r="U99" s="49"/>
      <c r="V99" s="59"/>
      <c r="W99" s="59"/>
      <c r="X99" s="52"/>
      <c r="Y99" s="52"/>
      <c r="Z99" s="49"/>
      <c r="AA99" s="53"/>
      <c r="AB99" s="95"/>
      <c r="AC99" s="60"/>
      <c r="AD99" s="52"/>
      <c r="AE99" s="61"/>
      <c r="AF99" s="87"/>
      <c r="AG99" s="62"/>
      <c r="AH99" s="52"/>
      <c r="AI99" s="54"/>
      <c r="AJ99" s="88"/>
      <c r="AK99" s="63"/>
      <c r="AL99" s="91"/>
      <c r="AM99" s="92"/>
      <c r="AN99" s="91"/>
      <c r="AO99" s="52"/>
      <c r="AP99" s="64"/>
      <c r="AQ99" s="52"/>
      <c r="AR99" s="65"/>
      <c r="AS99" s="52"/>
      <c r="AT99" s="65"/>
      <c r="AU99" s="56"/>
      <c r="AV99" s="52"/>
      <c r="AW99" s="52"/>
      <c r="AX99" s="52"/>
      <c r="AY99" s="61"/>
      <c r="AZ99" s="61"/>
      <c r="BA99" s="91"/>
      <c r="BB99" s="61"/>
      <c r="BC99" s="52"/>
      <c r="BD99" s="60"/>
    </row>
    <row r="100" spans="1:56">
      <c r="A100" s="49"/>
      <c r="B100" s="50"/>
      <c r="C100" s="51"/>
      <c r="D100" s="51"/>
      <c r="E100" s="52"/>
      <c r="F100" s="51"/>
      <c r="G100" s="53"/>
      <c r="H100" s="52"/>
      <c r="I100" s="54"/>
      <c r="J100" s="55"/>
      <c r="K100" s="52"/>
      <c r="L100" s="56"/>
      <c r="M100" s="49"/>
      <c r="N100" s="57"/>
      <c r="O100" s="58"/>
      <c r="P100" s="90"/>
      <c r="Q100" s="90"/>
      <c r="R100" s="51"/>
      <c r="S100" s="51"/>
      <c r="T100" s="49"/>
      <c r="U100" s="49"/>
      <c r="V100" s="59"/>
      <c r="W100" s="59"/>
      <c r="X100" s="52"/>
      <c r="Y100" s="52"/>
      <c r="Z100" s="49"/>
      <c r="AA100" s="53"/>
      <c r="AB100" s="95"/>
      <c r="AC100" s="60"/>
      <c r="AD100" s="52"/>
      <c r="AE100" s="61"/>
      <c r="AF100" s="87"/>
      <c r="AG100" s="62"/>
      <c r="AH100" s="52"/>
      <c r="AI100" s="54"/>
      <c r="AJ100" s="88"/>
      <c r="AK100" s="63"/>
      <c r="AL100" s="91"/>
      <c r="AM100" s="92"/>
      <c r="AN100" s="91"/>
      <c r="AO100" s="52"/>
      <c r="AP100" s="64"/>
      <c r="AQ100" s="52"/>
      <c r="AR100" s="65"/>
      <c r="AS100" s="52"/>
      <c r="AT100" s="65"/>
      <c r="AU100" s="56"/>
      <c r="AV100" s="52"/>
      <c r="AW100" s="52"/>
      <c r="AX100" s="52"/>
      <c r="AY100" s="61"/>
      <c r="AZ100" s="61"/>
      <c r="BA100" s="91"/>
      <c r="BB100" s="61"/>
      <c r="BC100" s="52"/>
      <c r="BD100" s="60"/>
    </row>
    <row r="101" spans="1:56">
      <c r="A101" s="49"/>
      <c r="B101" s="50"/>
      <c r="C101" s="51"/>
      <c r="D101" s="51"/>
      <c r="E101" s="52"/>
      <c r="F101" s="51"/>
      <c r="G101" s="53"/>
      <c r="H101" s="52"/>
      <c r="I101" s="54"/>
      <c r="J101" s="55"/>
      <c r="K101" s="52"/>
      <c r="L101" s="56"/>
      <c r="M101" s="49"/>
      <c r="N101" s="57"/>
      <c r="O101" s="58"/>
      <c r="P101" s="90"/>
      <c r="Q101" s="90"/>
      <c r="R101" s="51"/>
      <c r="S101" s="51"/>
      <c r="T101" s="49"/>
      <c r="U101" s="49"/>
      <c r="V101" s="59"/>
      <c r="W101" s="59"/>
      <c r="X101" s="52"/>
      <c r="Y101" s="52"/>
      <c r="Z101" s="49"/>
      <c r="AA101" s="53"/>
      <c r="AB101" s="95"/>
      <c r="AC101" s="60"/>
      <c r="AD101" s="52"/>
      <c r="AE101" s="61"/>
      <c r="AF101" s="87"/>
      <c r="AG101" s="62"/>
      <c r="AH101" s="52"/>
      <c r="AI101" s="54"/>
      <c r="AJ101" s="88"/>
      <c r="AK101" s="63"/>
      <c r="AL101" s="91"/>
      <c r="AM101" s="92"/>
      <c r="AN101" s="91"/>
      <c r="AO101" s="52"/>
      <c r="AP101" s="64"/>
      <c r="AQ101" s="52"/>
      <c r="AR101" s="65"/>
      <c r="AS101" s="52"/>
      <c r="AT101" s="65"/>
      <c r="AU101" s="56"/>
      <c r="AV101" s="52"/>
      <c r="AW101" s="52"/>
      <c r="AX101" s="52"/>
      <c r="AY101" s="61"/>
      <c r="AZ101" s="61"/>
      <c r="BA101" s="91"/>
      <c r="BB101" s="61"/>
      <c r="BC101" s="52"/>
      <c r="BD101" s="60"/>
    </row>
    <row r="102" spans="1:56">
      <c r="A102" s="49"/>
      <c r="B102" s="50"/>
      <c r="C102" s="51"/>
      <c r="D102" s="51"/>
      <c r="E102" s="52"/>
      <c r="F102" s="51"/>
      <c r="G102" s="53"/>
      <c r="H102" s="52"/>
      <c r="I102" s="54"/>
      <c r="J102" s="55"/>
      <c r="K102" s="52"/>
      <c r="L102" s="56"/>
      <c r="M102" s="49"/>
      <c r="N102" s="57"/>
      <c r="O102" s="58"/>
      <c r="P102" s="90"/>
      <c r="Q102" s="90"/>
      <c r="R102" s="51"/>
      <c r="S102" s="51"/>
      <c r="T102" s="49"/>
      <c r="U102" s="49"/>
      <c r="V102" s="59"/>
      <c r="W102" s="59"/>
      <c r="X102" s="52"/>
      <c r="Y102" s="52"/>
      <c r="Z102" s="49"/>
      <c r="AA102" s="53"/>
      <c r="AB102" s="95"/>
      <c r="AC102" s="60"/>
      <c r="AD102" s="52"/>
      <c r="AE102" s="61"/>
      <c r="AF102" s="87"/>
      <c r="AG102" s="62"/>
      <c r="AH102" s="52"/>
      <c r="AI102" s="54"/>
      <c r="AJ102" s="88"/>
      <c r="AK102" s="63"/>
      <c r="AL102" s="91"/>
      <c r="AM102" s="92"/>
      <c r="AN102" s="91"/>
      <c r="AO102" s="52"/>
      <c r="AP102" s="64"/>
      <c r="AQ102" s="52"/>
      <c r="AR102" s="65"/>
      <c r="AS102" s="52"/>
      <c r="AT102" s="65"/>
      <c r="AU102" s="56"/>
      <c r="AV102" s="52"/>
      <c r="AW102" s="52"/>
      <c r="AX102" s="52"/>
      <c r="AY102" s="61"/>
      <c r="AZ102" s="61"/>
      <c r="BA102" s="91"/>
      <c r="BB102" s="61"/>
      <c r="BC102" s="52"/>
      <c r="BD102" s="60"/>
    </row>
    <row r="103" spans="1:56">
      <c r="A103" s="49"/>
      <c r="B103" s="50"/>
      <c r="C103" s="51"/>
      <c r="D103" s="51"/>
      <c r="E103" s="52"/>
      <c r="F103" s="51"/>
      <c r="G103" s="53"/>
      <c r="H103" s="52"/>
      <c r="I103" s="54"/>
      <c r="J103" s="55"/>
      <c r="K103" s="52"/>
      <c r="L103" s="56"/>
      <c r="M103" s="49"/>
      <c r="N103" s="57"/>
      <c r="O103" s="58"/>
      <c r="P103" s="90"/>
      <c r="Q103" s="90"/>
      <c r="R103" s="51"/>
      <c r="S103" s="51"/>
      <c r="T103" s="49"/>
      <c r="U103" s="49"/>
      <c r="V103" s="59"/>
      <c r="W103" s="59"/>
      <c r="X103" s="52"/>
      <c r="Y103" s="52"/>
      <c r="Z103" s="49"/>
      <c r="AA103" s="53"/>
      <c r="AB103" s="95"/>
      <c r="AC103" s="60"/>
      <c r="AD103" s="52"/>
      <c r="AE103" s="61"/>
      <c r="AF103" s="87"/>
      <c r="AG103" s="62"/>
      <c r="AH103" s="52"/>
      <c r="AI103" s="54"/>
      <c r="AJ103" s="88"/>
      <c r="AK103" s="63"/>
      <c r="AL103" s="91"/>
      <c r="AM103" s="92"/>
      <c r="AN103" s="91"/>
      <c r="AO103" s="52"/>
      <c r="AP103" s="64"/>
      <c r="AQ103" s="52"/>
      <c r="AR103" s="65"/>
      <c r="AS103" s="52"/>
      <c r="AT103" s="65"/>
      <c r="AU103" s="56"/>
      <c r="AV103" s="52"/>
      <c r="AW103" s="52"/>
      <c r="AX103" s="52"/>
      <c r="AY103" s="61"/>
      <c r="AZ103" s="61"/>
      <c r="BA103" s="91"/>
      <c r="BB103" s="61"/>
      <c r="BC103" s="52"/>
      <c r="BD103" s="60"/>
    </row>
    <row r="104" spans="1:56">
      <c r="A104" s="49"/>
      <c r="B104" s="50"/>
      <c r="C104" s="51"/>
      <c r="D104" s="51"/>
      <c r="E104" s="52"/>
      <c r="F104" s="51"/>
      <c r="G104" s="53"/>
      <c r="H104" s="52"/>
      <c r="I104" s="54"/>
      <c r="J104" s="55"/>
      <c r="K104" s="52"/>
      <c r="L104" s="56"/>
      <c r="M104" s="49"/>
      <c r="N104" s="57"/>
      <c r="O104" s="58"/>
      <c r="P104" s="90"/>
      <c r="Q104" s="90"/>
      <c r="R104" s="51"/>
      <c r="S104" s="51"/>
      <c r="T104" s="49"/>
      <c r="U104" s="49"/>
      <c r="V104" s="59"/>
      <c r="W104" s="59"/>
      <c r="X104" s="52"/>
      <c r="Y104" s="52"/>
      <c r="Z104" s="49"/>
      <c r="AA104" s="53"/>
      <c r="AB104" s="95"/>
      <c r="AC104" s="60"/>
      <c r="AD104" s="52"/>
      <c r="AE104" s="61"/>
      <c r="AF104" s="87"/>
      <c r="AG104" s="62"/>
      <c r="AH104" s="52"/>
      <c r="AI104" s="54"/>
      <c r="AJ104" s="88"/>
      <c r="AK104" s="63"/>
      <c r="AL104" s="91"/>
      <c r="AM104" s="92"/>
      <c r="AN104" s="91"/>
      <c r="AO104" s="52"/>
      <c r="AP104" s="64"/>
      <c r="AQ104" s="52"/>
      <c r="AR104" s="65"/>
      <c r="AS104" s="52"/>
      <c r="AT104" s="65"/>
      <c r="AU104" s="56"/>
      <c r="AV104" s="52"/>
      <c r="AW104" s="52"/>
      <c r="AX104" s="52"/>
      <c r="AY104" s="61"/>
      <c r="AZ104" s="61"/>
      <c r="BA104" s="91"/>
      <c r="BB104" s="61"/>
      <c r="BC104" s="52"/>
      <c r="BD104" s="60"/>
    </row>
    <row r="105" spans="1:56">
      <c r="A105" s="49"/>
      <c r="B105" s="50"/>
      <c r="C105" s="51"/>
      <c r="D105" s="51"/>
      <c r="E105" s="52"/>
      <c r="F105" s="51"/>
      <c r="G105" s="53"/>
      <c r="H105" s="52"/>
      <c r="I105" s="54"/>
      <c r="J105" s="55"/>
      <c r="K105" s="52"/>
      <c r="L105" s="56"/>
      <c r="M105" s="49"/>
      <c r="N105" s="57"/>
      <c r="O105" s="58"/>
      <c r="P105" s="90"/>
      <c r="Q105" s="90"/>
      <c r="R105" s="51"/>
      <c r="S105" s="51"/>
      <c r="T105" s="49"/>
      <c r="U105" s="49"/>
      <c r="V105" s="59"/>
      <c r="W105" s="59"/>
      <c r="X105" s="52"/>
      <c r="Y105" s="52"/>
      <c r="Z105" s="49"/>
      <c r="AA105" s="53"/>
      <c r="AB105" s="95"/>
      <c r="AC105" s="60"/>
      <c r="AD105" s="52"/>
      <c r="AE105" s="61"/>
      <c r="AF105" s="87"/>
      <c r="AG105" s="62"/>
      <c r="AH105" s="52"/>
      <c r="AI105" s="54"/>
      <c r="AJ105" s="88"/>
      <c r="AK105" s="63"/>
      <c r="AL105" s="91"/>
      <c r="AM105" s="92"/>
      <c r="AN105" s="91"/>
      <c r="AO105" s="52"/>
      <c r="AP105" s="64"/>
      <c r="AQ105" s="52"/>
      <c r="AR105" s="65"/>
      <c r="AS105" s="52"/>
      <c r="AT105" s="65"/>
      <c r="AU105" s="56"/>
      <c r="AV105" s="52"/>
      <c r="AW105" s="52"/>
      <c r="AX105" s="52"/>
      <c r="AY105" s="61"/>
      <c r="AZ105" s="61"/>
      <c r="BA105" s="91"/>
      <c r="BB105" s="61"/>
      <c r="BC105" s="52"/>
      <c r="BD105" s="60"/>
    </row>
    <row r="106" spans="1:56">
      <c r="A106" s="49"/>
      <c r="B106" s="50"/>
      <c r="C106" s="51"/>
      <c r="D106" s="51"/>
      <c r="E106" s="52"/>
      <c r="F106" s="51"/>
      <c r="G106" s="53"/>
      <c r="H106" s="52"/>
      <c r="I106" s="54"/>
      <c r="J106" s="55"/>
      <c r="K106" s="52"/>
      <c r="L106" s="56"/>
      <c r="M106" s="49"/>
      <c r="N106" s="57"/>
      <c r="O106" s="58"/>
      <c r="P106" s="90"/>
      <c r="Q106" s="90"/>
      <c r="R106" s="51"/>
      <c r="S106" s="51"/>
      <c r="T106" s="49"/>
      <c r="U106" s="49"/>
      <c r="V106" s="59"/>
      <c r="W106" s="59"/>
      <c r="X106" s="52"/>
      <c r="Y106" s="52"/>
      <c r="Z106" s="49"/>
      <c r="AA106" s="53"/>
      <c r="AB106" s="95"/>
      <c r="AC106" s="60"/>
      <c r="AD106" s="52"/>
      <c r="AE106" s="61"/>
      <c r="AF106" s="87"/>
      <c r="AG106" s="62"/>
      <c r="AH106" s="52"/>
      <c r="AI106" s="54"/>
      <c r="AJ106" s="88"/>
      <c r="AK106" s="63"/>
      <c r="AL106" s="91"/>
      <c r="AM106" s="92"/>
      <c r="AN106" s="91"/>
      <c r="AO106" s="52"/>
      <c r="AP106" s="64"/>
      <c r="AQ106" s="52"/>
      <c r="AR106" s="65"/>
      <c r="AS106" s="52"/>
      <c r="AT106" s="65"/>
      <c r="AU106" s="56"/>
      <c r="AV106" s="52"/>
      <c r="AW106" s="52"/>
      <c r="AX106" s="52"/>
      <c r="AY106" s="61"/>
      <c r="AZ106" s="61"/>
      <c r="BA106" s="91"/>
      <c r="BB106" s="61"/>
      <c r="BC106" s="52"/>
      <c r="BD106" s="60"/>
    </row>
    <row r="107" spans="1:56">
      <c r="A107" s="49"/>
      <c r="B107" s="50"/>
      <c r="C107" s="51"/>
      <c r="D107" s="51"/>
      <c r="E107" s="52"/>
      <c r="F107" s="51"/>
      <c r="G107" s="53"/>
      <c r="H107" s="52"/>
      <c r="I107" s="54"/>
      <c r="J107" s="55"/>
      <c r="K107" s="52"/>
      <c r="L107" s="56"/>
      <c r="M107" s="49"/>
      <c r="N107" s="57"/>
      <c r="O107" s="58"/>
      <c r="P107" s="90"/>
      <c r="Q107" s="90"/>
      <c r="R107" s="51"/>
      <c r="S107" s="51"/>
      <c r="T107" s="49"/>
      <c r="U107" s="49"/>
      <c r="V107" s="59"/>
      <c r="W107" s="59"/>
      <c r="X107" s="52"/>
      <c r="Y107" s="52"/>
      <c r="Z107" s="49"/>
      <c r="AA107" s="53"/>
      <c r="AB107" s="95"/>
      <c r="AC107" s="60"/>
      <c r="AD107" s="52"/>
      <c r="AE107" s="61"/>
      <c r="AF107" s="87"/>
      <c r="AG107" s="62"/>
      <c r="AH107" s="52"/>
      <c r="AI107" s="54"/>
      <c r="AJ107" s="88"/>
      <c r="AK107" s="63"/>
      <c r="AL107" s="91"/>
      <c r="AM107" s="92"/>
      <c r="AN107" s="91"/>
      <c r="AO107" s="52"/>
      <c r="AP107" s="64"/>
      <c r="AQ107" s="52"/>
      <c r="AR107" s="65"/>
      <c r="AS107" s="52"/>
      <c r="AT107" s="65"/>
      <c r="AU107" s="56"/>
      <c r="AV107" s="52"/>
      <c r="AW107" s="52"/>
      <c r="AX107" s="52"/>
      <c r="AY107" s="61"/>
      <c r="AZ107" s="61"/>
      <c r="BA107" s="91"/>
      <c r="BB107" s="61"/>
      <c r="BC107" s="52"/>
      <c r="BD107" s="60"/>
    </row>
    <row r="108" spans="1:56">
      <c r="A108" s="49"/>
      <c r="B108" s="50"/>
      <c r="C108" s="51"/>
      <c r="D108" s="51"/>
      <c r="E108" s="52"/>
      <c r="F108" s="51"/>
      <c r="G108" s="53"/>
      <c r="H108" s="52"/>
      <c r="I108" s="54"/>
      <c r="J108" s="55"/>
      <c r="K108" s="52"/>
      <c r="L108" s="56"/>
      <c r="M108" s="49"/>
      <c r="N108" s="57"/>
      <c r="O108" s="58"/>
      <c r="P108" s="90"/>
      <c r="Q108" s="90"/>
      <c r="R108" s="51"/>
      <c r="S108" s="51"/>
      <c r="T108" s="49"/>
      <c r="U108" s="49"/>
      <c r="V108" s="59"/>
      <c r="W108" s="59"/>
      <c r="X108" s="52"/>
      <c r="Y108" s="52"/>
      <c r="Z108" s="49"/>
      <c r="AA108" s="53"/>
      <c r="AB108" s="95"/>
      <c r="AC108" s="60"/>
      <c r="AD108" s="52"/>
      <c r="AE108" s="61"/>
      <c r="AF108" s="87"/>
      <c r="AG108" s="62"/>
      <c r="AH108" s="52"/>
      <c r="AI108" s="54"/>
      <c r="AJ108" s="88"/>
      <c r="AK108" s="63"/>
      <c r="AL108" s="91"/>
      <c r="AM108" s="92"/>
      <c r="AN108" s="91"/>
      <c r="AO108" s="52"/>
      <c r="AP108" s="64"/>
      <c r="AQ108" s="52"/>
      <c r="AR108" s="65"/>
      <c r="AS108" s="52"/>
      <c r="AT108" s="65"/>
      <c r="AU108" s="56"/>
      <c r="AV108" s="52"/>
      <c r="AW108" s="52"/>
      <c r="AX108" s="52"/>
      <c r="AY108" s="61"/>
      <c r="AZ108" s="61"/>
      <c r="BA108" s="91"/>
      <c r="BB108" s="61"/>
      <c r="BC108" s="52"/>
      <c r="BD108" s="60"/>
    </row>
    <row r="109" spans="1:56">
      <c r="A109" s="49"/>
      <c r="B109" s="50"/>
      <c r="C109" s="51"/>
      <c r="D109" s="51"/>
      <c r="E109" s="52"/>
      <c r="F109" s="51"/>
      <c r="G109" s="53"/>
      <c r="H109" s="52"/>
      <c r="I109" s="54"/>
      <c r="J109" s="55"/>
      <c r="K109" s="52"/>
      <c r="L109" s="56"/>
      <c r="M109" s="49"/>
      <c r="N109" s="57"/>
      <c r="O109" s="58"/>
      <c r="P109" s="90"/>
      <c r="Q109" s="90"/>
      <c r="R109" s="51"/>
      <c r="S109" s="51"/>
      <c r="T109" s="49"/>
      <c r="U109" s="49"/>
      <c r="V109" s="59"/>
      <c r="W109" s="59"/>
      <c r="X109" s="52"/>
      <c r="Y109" s="52"/>
      <c r="Z109" s="49"/>
      <c r="AA109" s="53"/>
      <c r="AB109" s="95"/>
      <c r="AC109" s="60"/>
      <c r="AD109" s="52"/>
      <c r="AE109" s="61"/>
      <c r="AF109" s="87"/>
      <c r="AG109" s="62"/>
      <c r="AH109" s="52"/>
      <c r="AI109" s="54"/>
      <c r="AJ109" s="88"/>
      <c r="AK109" s="63"/>
      <c r="AL109" s="91"/>
      <c r="AM109" s="92"/>
      <c r="AN109" s="91"/>
      <c r="AO109" s="52"/>
      <c r="AP109" s="64"/>
      <c r="AQ109" s="52"/>
      <c r="AR109" s="65"/>
      <c r="AS109" s="52"/>
      <c r="AT109" s="65"/>
      <c r="AU109" s="56"/>
      <c r="AV109" s="52"/>
      <c r="AW109" s="52"/>
      <c r="AX109" s="52"/>
      <c r="AY109" s="61"/>
      <c r="AZ109" s="61"/>
      <c r="BA109" s="91"/>
      <c r="BB109" s="61"/>
      <c r="BC109" s="52"/>
      <c r="BD109" s="60"/>
    </row>
    <row r="110" spans="1:56">
      <c r="A110" s="49"/>
      <c r="B110" s="50"/>
      <c r="C110" s="51"/>
      <c r="D110" s="51"/>
      <c r="E110" s="52"/>
      <c r="F110" s="51"/>
      <c r="G110" s="53"/>
      <c r="H110" s="52"/>
      <c r="I110" s="54"/>
      <c r="J110" s="55"/>
      <c r="K110" s="52"/>
      <c r="L110" s="56"/>
      <c r="M110" s="49"/>
      <c r="N110" s="57"/>
      <c r="O110" s="58"/>
      <c r="P110" s="90"/>
      <c r="Q110" s="90"/>
      <c r="R110" s="51"/>
      <c r="S110" s="51"/>
      <c r="T110" s="49"/>
      <c r="U110" s="49"/>
      <c r="V110" s="59"/>
      <c r="W110" s="59"/>
      <c r="X110" s="52"/>
      <c r="Y110" s="52"/>
      <c r="Z110" s="49"/>
      <c r="AA110" s="53"/>
      <c r="AB110" s="95"/>
      <c r="AC110" s="60"/>
      <c r="AD110" s="52"/>
      <c r="AE110" s="61"/>
      <c r="AF110" s="87"/>
      <c r="AG110" s="62"/>
      <c r="AH110" s="52"/>
      <c r="AI110" s="54"/>
      <c r="AJ110" s="88"/>
      <c r="AK110" s="63"/>
      <c r="AL110" s="91"/>
      <c r="AM110" s="92"/>
      <c r="AN110" s="91"/>
      <c r="AO110" s="52"/>
      <c r="AP110" s="64"/>
      <c r="AQ110" s="52"/>
      <c r="AR110" s="65"/>
      <c r="AS110" s="52"/>
      <c r="AT110" s="65"/>
      <c r="AU110" s="56"/>
      <c r="AV110" s="52"/>
      <c r="AW110" s="52"/>
      <c r="AX110" s="52"/>
      <c r="AY110" s="61"/>
      <c r="AZ110" s="61"/>
      <c r="BA110" s="91"/>
      <c r="BB110" s="61"/>
      <c r="BC110" s="52"/>
      <c r="BD110" s="60"/>
    </row>
    <row r="111" spans="1:56">
      <c r="A111" s="49"/>
      <c r="B111" s="50"/>
      <c r="C111" s="51"/>
      <c r="D111" s="51"/>
      <c r="E111" s="52"/>
      <c r="F111" s="51"/>
      <c r="G111" s="53"/>
      <c r="H111" s="52"/>
      <c r="I111" s="54"/>
      <c r="J111" s="55"/>
      <c r="K111" s="52"/>
      <c r="L111" s="56"/>
      <c r="M111" s="49"/>
      <c r="N111" s="57"/>
      <c r="O111" s="58"/>
      <c r="P111" s="90"/>
      <c r="Q111" s="90"/>
      <c r="R111" s="51"/>
      <c r="S111" s="51"/>
      <c r="T111" s="49"/>
      <c r="U111" s="49"/>
      <c r="V111" s="59"/>
      <c r="W111" s="59"/>
      <c r="X111" s="52"/>
      <c r="Y111" s="52"/>
      <c r="Z111" s="49"/>
      <c r="AA111" s="53"/>
      <c r="AB111" s="95"/>
      <c r="AC111" s="60"/>
      <c r="AD111" s="52"/>
      <c r="AE111" s="61"/>
      <c r="AF111" s="87"/>
      <c r="AG111" s="62"/>
      <c r="AH111" s="52"/>
      <c r="AI111" s="54"/>
      <c r="AJ111" s="88"/>
      <c r="AK111" s="63"/>
      <c r="AL111" s="91"/>
      <c r="AM111" s="92"/>
      <c r="AN111" s="91"/>
      <c r="AO111" s="52"/>
      <c r="AP111" s="64"/>
      <c r="AQ111" s="52"/>
      <c r="AR111" s="65"/>
      <c r="AS111" s="52"/>
      <c r="AT111" s="65"/>
      <c r="AU111" s="56"/>
      <c r="AV111" s="52"/>
      <c r="AW111" s="52"/>
      <c r="AX111" s="52"/>
      <c r="AY111" s="61"/>
      <c r="AZ111" s="61"/>
      <c r="BA111" s="91"/>
      <c r="BB111" s="61"/>
      <c r="BC111" s="52"/>
      <c r="BD111" s="60"/>
    </row>
    <row r="112" spans="1:56">
      <c r="A112" s="49"/>
      <c r="B112" s="50"/>
      <c r="C112" s="51"/>
      <c r="D112" s="51"/>
      <c r="E112" s="52"/>
      <c r="F112" s="51"/>
      <c r="G112" s="53"/>
      <c r="H112" s="52"/>
      <c r="I112" s="54"/>
      <c r="J112" s="55"/>
      <c r="K112" s="52"/>
      <c r="L112" s="56"/>
      <c r="M112" s="49"/>
      <c r="N112" s="57"/>
      <c r="O112" s="58"/>
      <c r="P112" s="90"/>
      <c r="Q112" s="90"/>
      <c r="R112" s="51"/>
      <c r="S112" s="51"/>
      <c r="T112" s="49"/>
      <c r="U112" s="49"/>
      <c r="V112" s="59"/>
      <c r="W112" s="59"/>
      <c r="X112" s="52"/>
      <c r="Y112" s="52"/>
      <c r="Z112" s="49"/>
      <c r="AA112" s="53"/>
      <c r="AB112" s="95"/>
      <c r="AC112" s="60"/>
      <c r="AD112" s="52"/>
      <c r="AE112" s="61"/>
      <c r="AF112" s="87"/>
      <c r="AG112" s="62"/>
      <c r="AH112" s="52"/>
      <c r="AI112" s="54"/>
      <c r="AJ112" s="88"/>
      <c r="AK112" s="63"/>
      <c r="AL112" s="91"/>
      <c r="AM112" s="92"/>
      <c r="AN112" s="91"/>
      <c r="AO112" s="52"/>
      <c r="AP112" s="64"/>
      <c r="AQ112" s="52"/>
      <c r="AR112" s="65"/>
      <c r="AS112" s="52"/>
      <c r="AT112" s="65"/>
      <c r="AU112" s="56"/>
      <c r="AV112" s="52"/>
      <c r="AW112" s="52"/>
      <c r="AX112" s="52"/>
      <c r="AY112" s="61"/>
      <c r="AZ112" s="61"/>
      <c r="BA112" s="91"/>
      <c r="BB112" s="61"/>
      <c r="BC112" s="52"/>
      <c r="BD112" s="60"/>
    </row>
    <row r="113" spans="1:56">
      <c r="A113" s="49"/>
      <c r="B113" s="50"/>
      <c r="C113" s="51"/>
      <c r="D113" s="51"/>
      <c r="E113" s="52"/>
      <c r="F113" s="51"/>
      <c r="G113" s="53"/>
      <c r="H113" s="52"/>
      <c r="I113" s="54"/>
      <c r="J113" s="55"/>
      <c r="K113" s="52"/>
      <c r="L113" s="56"/>
      <c r="M113" s="49"/>
      <c r="N113" s="57"/>
      <c r="O113" s="58"/>
      <c r="P113" s="90"/>
      <c r="Q113" s="90"/>
      <c r="R113" s="51"/>
      <c r="S113" s="51"/>
      <c r="T113" s="49"/>
      <c r="U113" s="49"/>
      <c r="V113" s="59"/>
      <c r="W113" s="59"/>
      <c r="X113" s="52"/>
      <c r="Y113" s="52"/>
      <c r="Z113" s="49"/>
      <c r="AA113" s="53"/>
      <c r="AB113" s="95"/>
      <c r="AC113" s="60"/>
      <c r="AD113" s="52"/>
      <c r="AE113" s="61"/>
      <c r="AF113" s="87"/>
      <c r="AG113" s="62"/>
      <c r="AH113" s="52"/>
      <c r="AI113" s="54"/>
      <c r="AJ113" s="88"/>
      <c r="AK113" s="63"/>
      <c r="AL113" s="91"/>
      <c r="AM113" s="92"/>
      <c r="AN113" s="91"/>
      <c r="AO113" s="52"/>
      <c r="AP113" s="64"/>
      <c r="AQ113" s="52"/>
      <c r="AR113" s="65"/>
      <c r="AS113" s="52"/>
      <c r="AT113" s="65"/>
      <c r="AU113" s="56"/>
      <c r="AV113" s="52"/>
      <c r="AW113" s="52"/>
      <c r="AX113" s="52"/>
      <c r="AY113" s="61"/>
      <c r="AZ113" s="61"/>
      <c r="BA113" s="91"/>
      <c r="BB113" s="61"/>
      <c r="BC113" s="52"/>
      <c r="BD113" s="60"/>
    </row>
    <row r="114" spans="1:56">
      <c r="A114" s="49"/>
      <c r="B114" s="50"/>
      <c r="C114" s="51"/>
      <c r="D114" s="51"/>
      <c r="E114" s="52"/>
      <c r="F114" s="51"/>
      <c r="G114" s="53"/>
      <c r="H114" s="52"/>
      <c r="I114" s="54"/>
      <c r="J114" s="55"/>
      <c r="K114" s="52"/>
      <c r="L114" s="56"/>
      <c r="M114" s="49"/>
      <c r="N114" s="57"/>
      <c r="O114" s="58"/>
      <c r="P114" s="90"/>
      <c r="Q114" s="90"/>
      <c r="R114" s="51"/>
      <c r="S114" s="51"/>
      <c r="T114" s="49"/>
      <c r="U114" s="49"/>
      <c r="V114" s="59"/>
      <c r="W114" s="59"/>
      <c r="X114" s="52"/>
      <c r="Y114" s="52"/>
      <c r="Z114" s="49"/>
      <c r="AA114" s="53"/>
      <c r="AB114" s="95"/>
      <c r="AC114" s="60"/>
      <c r="AD114" s="52"/>
      <c r="AE114" s="61"/>
      <c r="AF114" s="87"/>
      <c r="AG114" s="62"/>
      <c r="AH114" s="52"/>
      <c r="AI114" s="54"/>
      <c r="AJ114" s="88"/>
      <c r="AK114" s="63"/>
      <c r="AL114" s="91"/>
      <c r="AM114" s="92"/>
      <c r="AN114" s="91"/>
      <c r="AO114" s="52"/>
      <c r="AP114" s="64"/>
      <c r="AQ114" s="52"/>
      <c r="AR114" s="65"/>
      <c r="AS114" s="52"/>
      <c r="AT114" s="65"/>
      <c r="AU114" s="56"/>
      <c r="AV114" s="52"/>
      <c r="AW114" s="52"/>
      <c r="AX114" s="52"/>
      <c r="AY114" s="61"/>
      <c r="AZ114" s="61"/>
      <c r="BA114" s="91"/>
      <c r="BB114" s="61"/>
      <c r="BC114" s="52"/>
      <c r="BD114" s="60"/>
    </row>
    <row r="115" spans="1:56">
      <c r="A115" s="49"/>
      <c r="B115" s="50"/>
      <c r="C115" s="51"/>
      <c r="D115" s="51"/>
      <c r="E115" s="52"/>
      <c r="F115" s="51"/>
      <c r="G115" s="53"/>
      <c r="H115" s="52"/>
      <c r="I115" s="54"/>
      <c r="J115" s="55"/>
      <c r="K115" s="52"/>
      <c r="L115" s="56"/>
      <c r="M115" s="49"/>
      <c r="N115" s="57"/>
      <c r="O115" s="58"/>
      <c r="P115" s="90"/>
      <c r="Q115" s="90"/>
      <c r="R115" s="51"/>
      <c r="S115" s="51"/>
      <c r="T115" s="49"/>
      <c r="U115" s="49"/>
      <c r="V115" s="59"/>
      <c r="W115" s="59"/>
      <c r="X115" s="52"/>
      <c r="Y115" s="52"/>
      <c r="Z115" s="49"/>
      <c r="AA115" s="53"/>
      <c r="AB115" s="95"/>
      <c r="AC115" s="60"/>
      <c r="AD115" s="52"/>
      <c r="AE115" s="61"/>
      <c r="AF115" s="87"/>
      <c r="AG115" s="62"/>
      <c r="AH115" s="52"/>
      <c r="AI115" s="54"/>
      <c r="AJ115" s="88"/>
      <c r="AK115" s="63"/>
      <c r="AL115" s="91"/>
      <c r="AM115" s="92"/>
      <c r="AN115" s="91"/>
      <c r="AO115" s="52"/>
      <c r="AP115" s="64"/>
      <c r="AQ115" s="52"/>
      <c r="AR115" s="65"/>
      <c r="AS115" s="52"/>
      <c r="AT115" s="65"/>
      <c r="AU115" s="56"/>
      <c r="AV115" s="52"/>
      <c r="AW115" s="52"/>
      <c r="AX115" s="52"/>
      <c r="AY115" s="61"/>
      <c r="AZ115" s="61"/>
      <c r="BA115" s="91"/>
      <c r="BB115" s="61"/>
      <c r="BC115" s="52"/>
      <c r="BD115" s="60"/>
    </row>
    <row r="116" spans="1:56">
      <c r="A116" s="49"/>
      <c r="B116" s="50"/>
      <c r="C116" s="51"/>
      <c r="D116" s="51"/>
      <c r="E116" s="52"/>
      <c r="F116" s="51"/>
      <c r="G116" s="53"/>
      <c r="H116" s="52"/>
      <c r="I116" s="54"/>
      <c r="J116" s="55"/>
      <c r="K116" s="52"/>
      <c r="L116" s="56"/>
      <c r="M116" s="49"/>
      <c r="N116" s="57"/>
      <c r="O116" s="58"/>
      <c r="P116" s="90"/>
      <c r="Q116" s="90"/>
      <c r="R116" s="51"/>
      <c r="S116" s="51"/>
      <c r="T116" s="49"/>
      <c r="U116" s="49"/>
      <c r="V116" s="59"/>
      <c r="W116" s="59"/>
      <c r="X116" s="52"/>
      <c r="Y116" s="52"/>
      <c r="Z116" s="49"/>
      <c r="AA116" s="53"/>
      <c r="AB116" s="95"/>
      <c r="AC116" s="60"/>
      <c r="AD116" s="52"/>
      <c r="AE116" s="61"/>
      <c r="AF116" s="87"/>
      <c r="AG116" s="62"/>
      <c r="AH116" s="52"/>
      <c r="AI116" s="54"/>
      <c r="AJ116" s="88"/>
      <c r="AK116" s="63"/>
      <c r="AL116" s="91"/>
      <c r="AM116" s="92"/>
      <c r="AN116" s="91"/>
      <c r="AO116" s="52"/>
      <c r="AP116" s="64"/>
      <c r="AQ116" s="52"/>
      <c r="AR116" s="65"/>
      <c r="AS116" s="52"/>
      <c r="AT116" s="65"/>
      <c r="AU116" s="56"/>
      <c r="AV116" s="52"/>
      <c r="AW116" s="52"/>
      <c r="AX116" s="52"/>
      <c r="AY116" s="61"/>
      <c r="AZ116" s="61"/>
      <c r="BA116" s="91"/>
      <c r="BB116" s="61"/>
      <c r="BC116" s="52"/>
      <c r="BD116" s="60"/>
    </row>
    <row r="117" spans="1:56">
      <c r="A117" s="49"/>
      <c r="B117" s="50"/>
      <c r="C117" s="51"/>
      <c r="D117" s="51"/>
      <c r="E117" s="52"/>
      <c r="F117" s="51"/>
      <c r="G117" s="53"/>
      <c r="H117" s="52"/>
      <c r="I117" s="54"/>
      <c r="J117" s="55"/>
      <c r="K117" s="52"/>
      <c r="L117" s="56"/>
      <c r="M117" s="49"/>
      <c r="N117" s="57"/>
      <c r="O117" s="58"/>
      <c r="P117" s="90"/>
      <c r="Q117" s="90"/>
      <c r="R117" s="51"/>
      <c r="S117" s="51"/>
      <c r="T117" s="49"/>
      <c r="U117" s="49"/>
      <c r="V117" s="59"/>
      <c r="W117" s="59"/>
      <c r="X117" s="52"/>
      <c r="Y117" s="52"/>
      <c r="Z117" s="49"/>
      <c r="AA117" s="53"/>
      <c r="AB117" s="95"/>
      <c r="AC117" s="60"/>
      <c r="AD117" s="52"/>
      <c r="AE117" s="61"/>
      <c r="AF117" s="87"/>
      <c r="AG117" s="62"/>
      <c r="AH117" s="52"/>
      <c r="AI117" s="54"/>
      <c r="AJ117" s="88"/>
      <c r="AK117" s="63"/>
      <c r="AL117" s="91"/>
      <c r="AM117" s="92"/>
      <c r="AN117" s="91"/>
      <c r="AO117" s="52"/>
      <c r="AP117" s="64"/>
      <c r="AQ117" s="52"/>
      <c r="AR117" s="65"/>
      <c r="AS117" s="52"/>
      <c r="AT117" s="65"/>
      <c r="AU117" s="56"/>
      <c r="AV117" s="52"/>
      <c r="AW117" s="52"/>
      <c r="AX117" s="52"/>
      <c r="AY117" s="61"/>
      <c r="AZ117" s="61"/>
      <c r="BA117" s="91"/>
      <c r="BB117" s="61"/>
      <c r="BC117" s="52"/>
      <c r="BD117" s="60"/>
    </row>
    <row r="118" spans="1:56">
      <c r="A118" s="49"/>
      <c r="B118" s="50"/>
      <c r="C118" s="51"/>
      <c r="D118" s="51"/>
      <c r="E118" s="52"/>
      <c r="F118" s="51"/>
      <c r="G118" s="53"/>
      <c r="H118" s="52"/>
      <c r="I118" s="54"/>
      <c r="J118" s="55"/>
      <c r="K118" s="52"/>
      <c r="L118" s="56"/>
      <c r="M118" s="49"/>
      <c r="N118" s="57"/>
      <c r="O118" s="58"/>
      <c r="P118" s="90"/>
      <c r="Q118" s="90"/>
      <c r="R118" s="51"/>
      <c r="S118" s="51"/>
      <c r="T118" s="49"/>
      <c r="U118" s="49"/>
      <c r="V118" s="59"/>
      <c r="W118" s="59"/>
      <c r="X118" s="52"/>
      <c r="Y118" s="52"/>
      <c r="Z118" s="49"/>
      <c r="AA118" s="53"/>
      <c r="AB118" s="95"/>
      <c r="AC118" s="60"/>
      <c r="AD118" s="52"/>
      <c r="AE118" s="61"/>
      <c r="AF118" s="87"/>
      <c r="AG118" s="62"/>
      <c r="AH118" s="52"/>
      <c r="AI118" s="54"/>
      <c r="AJ118" s="88"/>
      <c r="AK118" s="63"/>
      <c r="AL118" s="91"/>
      <c r="AM118" s="92"/>
      <c r="AN118" s="91"/>
      <c r="AO118" s="52"/>
      <c r="AP118" s="64"/>
      <c r="AQ118" s="52"/>
      <c r="AR118" s="65"/>
      <c r="AS118" s="52"/>
      <c r="AT118" s="65"/>
      <c r="AU118" s="56"/>
      <c r="AV118" s="52"/>
      <c r="AW118" s="52"/>
      <c r="AX118" s="52"/>
      <c r="AY118" s="61"/>
      <c r="AZ118" s="61"/>
      <c r="BA118" s="91"/>
      <c r="BB118" s="61"/>
      <c r="BC118" s="52"/>
      <c r="BD118" s="60"/>
    </row>
    <row r="119" spans="1:56">
      <c r="A119" s="49"/>
      <c r="B119" s="50"/>
      <c r="C119" s="51"/>
      <c r="D119" s="51"/>
      <c r="E119" s="52"/>
      <c r="F119" s="51"/>
      <c r="G119" s="53"/>
      <c r="H119" s="52"/>
      <c r="I119" s="54"/>
      <c r="J119" s="55"/>
      <c r="K119" s="52"/>
      <c r="L119" s="56"/>
      <c r="M119" s="49"/>
      <c r="N119" s="57"/>
      <c r="O119" s="58"/>
      <c r="P119" s="90"/>
      <c r="Q119" s="90"/>
      <c r="R119" s="51"/>
      <c r="S119" s="51"/>
      <c r="T119" s="49"/>
      <c r="U119" s="49"/>
      <c r="V119" s="59"/>
      <c r="W119" s="59"/>
      <c r="X119" s="52"/>
      <c r="Y119" s="52"/>
      <c r="Z119" s="49"/>
      <c r="AA119" s="53"/>
      <c r="AB119" s="95"/>
      <c r="AC119" s="60"/>
      <c r="AD119" s="52"/>
      <c r="AE119" s="61"/>
      <c r="AF119" s="87"/>
      <c r="AG119" s="62"/>
      <c r="AH119" s="52"/>
      <c r="AI119" s="54"/>
      <c r="AJ119" s="88"/>
      <c r="AK119" s="63"/>
      <c r="AL119" s="91"/>
      <c r="AM119" s="92"/>
      <c r="AN119" s="91"/>
      <c r="AO119" s="52"/>
      <c r="AP119" s="64"/>
      <c r="AQ119" s="52"/>
      <c r="AR119" s="65"/>
      <c r="AS119" s="52"/>
      <c r="AT119" s="65"/>
      <c r="AU119" s="56"/>
      <c r="AV119" s="52"/>
      <c r="AW119" s="52"/>
      <c r="AX119" s="52"/>
      <c r="AY119" s="61"/>
      <c r="AZ119" s="61"/>
      <c r="BA119" s="91"/>
      <c r="BB119" s="61"/>
      <c r="BC119" s="52"/>
      <c r="BD119" s="60"/>
    </row>
    <row r="120" spans="1:56">
      <c r="A120" s="49"/>
      <c r="B120" s="50"/>
      <c r="C120" s="51"/>
      <c r="D120" s="51"/>
      <c r="E120" s="52"/>
      <c r="F120" s="51"/>
      <c r="G120" s="53"/>
      <c r="H120" s="52"/>
      <c r="I120" s="54"/>
      <c r="J120" s="55"/>
      <c r="K120" s="52"/>
      <c r="L120" s="56"/>
      <c r="M120" s="49"/>
      <c r="N120" s="57"/>
      <c r="O120" s="58"/>
      <c r="P120" s="90"/>
      <c r="Q120" s="90"/>
      <c r="R120" s="51"/>
      <c r="S120" s="51"/>
      <c r="T120" s="49"/>
      <c r="U120" s="49"/>
      <c r="V120" s="59"/>
      <c r="W120" s="59"/>
      <c r="X120" s="52"/>
      <c r="Y120" s="52"/>
      <c r="Z120" s="49"/>
      <c r="AA120" s="53"/>
      <c r="AB120" s="95"/>
      <c r="AC120" s="60"/>
      <c r="AD120" s="52"/>
      <c r="AE120" s="61"/>
      <c r="AF120" s="87"/>
      <c r="AG120" s="62"/>
      <c r="AH120" s="52"/>
      <c r="AI120" s="54"/>
      <c r="AJ120" s="88"/>
      <c r="AK120" s="63"/>
      <c r="AL120" s="91"/>
      <c r="AM120" s="92"/>
      <c r="AN120" s="91"/>
      <c r="AO120" s="52"/>
      <c r="AP120" s="64"/>
      <c r="AQ120" s="52"/>
      <c r="AR120" s="65"/>
      <c r="AS120" s="52"/>
      <c r="AT120" s="65"/>
      <c r="AU120" s="56"/>
      <c r="AV120" s="52"/>
      <c r="AW120" s="52"/>
      <c r="AX120" s="52"/>
      <c r="AY120" s="61"/>
      <c r="AZ120" s="61"/>
      <c r="BA120" s="91"/>
      <c r="BB120" s="61"/>
      <c r="BC120" s="52"/>
      <c r="BD120" s="60"/>
    </row>
    <row r="121" spans="1:56">
      <c r="A121" s="49"/>
      <c r="B121" s="50"/>
      <c r="C121" s="51"/>
      <c r="D121" s="51"/>
      <c r="E121" s="52"/>
      <c r="F121" s="51"/>
      <c r="G121" s="53"/>
      <c r="H121" s="52"/>
      <c r="I121" s="54"/>
      <c r="J121" s="55"/>
      <c r="K121" s="52"/>
      <c r="L121" s="56"/>
      <c r="M121" s="49"/>
      <c r="N121" s="57"/>
      <c r="O121" s="58"/>
      <c r="P121" s="90"/>
      <c r="Q121" s="90"/>
      <c r="R121" s="51"/>
      <c r="S121" s="51"/>
      <c r="T121" s="49"/>
      <c r="U121" s="49"/>
      <c r="V121" s="59"/>
      <c r="W121" s="59"/>
      <c r="X121" s="52"/>
      <c r="Y121" s="52"/>
      <c r="Z121" s="49"/>
      <c r="AA121" s="53"/>
      <c r="AB121" s="95"/>
      <c r="AC121" s="60"/>
      <c r="AD121" s="52"/>
      <c r="AE121" s="61"/>
      <c r="AF121" s="87"/>
      <c r="AG121" s="62"/>
      <c r="AH121" s="52"/>
      <c r="AI121" s="54"/>
      <c r="AJ121" s="88"/>
      <c r="AK121" s="63"/>
      <c r="AL121" s="91"/>
      <c r="AM121" s="92"/>
      <c r="AN121" s="91"/>
      <c r="AO121" s="52"/>
      <c r="AP121" s="64"/>
      <c r="AQ121" s="52"/>
      <c r="AR121" s="65"/>
      <c r="AS121" s="52"/>
      <c r="AT121" s="65"/>
      <c r="AU121" s="56"/>
      <c r="AV121" s="52"/>
      <c r="AW121" s="52"/>
      <c r="AX121" s="52"/>
      <c r="AY121" s="61"/>
      <c r="AZ121" s="61"/>
      <c r="BA121" s="91"/>
      <c r="BB121" s="61"/>
      <c r="BC121" s="52"/>
      <c r="BD121" s="60"/>
    </row>
  </sheetData>
  <phoneticPr fontId="14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ACE6ECFF-2074-4755-9598-B7405F5F2C44}">
          <x14:formula1>
            <xm:f>#REF!</xm:f>
          </x14:formula1>
          <xm:sqref>K3:K81 K83:K121</xm:sqref>
        </x14:dataValidation>
        <x14:dataValidation type="list" allowBlank="1" showInputMessage="1" showErrorMessage="1" xr:uid="{D65D9082-919A-478E-A510-B89571F1BDAD}">
          <x14:formula1>
            <xm:f>#REF!</xm:f>
          </x14:formula1>
          <xm:sqref>D2:D121</xm:sqref>
        </x14:dataValidation>
        <x14:dataValidation type="list" allowBlank="1" showInputMessage="1" showErrorMessage="1" xr:uid="{DE64A1AC-82FC-4138-B213-2CE8423F5759}">
          <x14:formula1>
            <xm:f>#REF!</xm:f>
          </x14:formula1>
          <xm:sqref>F2:F121</xm:sqref>
        </x14:dataValidation>
        <x14:dataValidation type="list" allowBlank="1" showInputMessage="1" showErrorMessage="1" xr:uid="{7DD37B0F-E11F-4173-9D6D-2D8165EA8744}">
          <x14:formula1>
            <xm:f>#REF!</xm:f>
          </x14:formula1>
          <xm:sqref>AQ2</xm:sqref>
        </x14:dataValidation>
        <x14:dataValidation type="list" allowBlank="1" showInputMessage="1" showErrorMessage="1" xr:uid="{CBEDFD0F-80EF-4B9E-BAF9-264B7E9F39EC}">
          <x14:formula1>
            <xm:f>#REF!</xm:f>
          </x14:formula1>
          <xm:sqref>AS2</xm:sqref>
        </x14:dataValidation>
        <x14:dataValidation type="list" allowBlank="1" showInputMessage="1" showErrorMessage="1" xr:uid="{51372F7C-175F-4B97-A399-C9AC81B8AFC0}">
          <x14:formula1>
            <xm:f>#REF!</xm:f>
          </x14:formula1>
          <xm:sqref>E3:E121</xm:sqref>
        </x14:dataValidation>
        <x14:dataValidation type="list" allowBlank="1" showInputMessage="1" showErrorMessage="1" xr:uid="{F0C85524-1C87-4FA4-B7E2-5D30F5CF11F8}">
          <x14:formula1>
            <xm:f>#REF!</xm:f>
          </x14:formula1>
          <xm:sqref>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38418-A6EA-4546-9AA8-72CA4EB114C7}">
  <sheetPr>
    <tabColor rgb="FFFF0000"/>
  </sheetPr>
  <dimension ref="A1:P178"/>
  <sheetViews>
    <sheetView tabSelected="1" workbookViewId="0">
      <selection activeCell="C18" sqref="C18"/>
    </sheetView>
  </sheetViews>
  <sheetFormatPr baseColWidth="10" defaultRowHeight="15"/>
  <cols>
    <col min="1" max="1" width="17.28515625" customWidth="1"/>
    <col min="2" max="2" width="30.140625" bestFit="1" customWidth="1"/>
    <col min="3" max="3" width="21.28515625" customWidth="1"/>
    <col min="4" max="4" width="19.42578125" customWidth="1"/>
    <col min="5" max="5" width="15.85546875" customWidth="1"/>
    <col min="6" max="6" width="16.28515625" customWidth="1"/>
    <col min="7" max="7" width="24.85546875" customWidth="1"/>
    <col min="8" max="8" width="15.28515625" customWidth="1"/>
    <col min="9" max="9" width="20.85546875" customWidth="1"/>
    <col min="10" max="10" width="14.28515625" bestFit="1" customWidth="1"/>
    <col min="11" max="11" width="14.28515625" customWidth="1"/>
    <col min="12" max="12" width="14.28515625" style="97" customWidth="1"/>
    <col min="15" max="15" width="18.140625" customWidth="1"/>
  </cols>
  <sheetData>
    <row r="1" spans="1:16" s="35" customFormat="1" ht="38.25">
      <c r="A1" s="3" t="s">
        <v>68</v>
      </c>
      <c r="B1" s="3" t="s">
        <v>25</v>
      </c>
      <c r="C1" s="3" t="s">
        <v>0</v>
      </c>
      <c r="D1" s="4" t="s">
        <v>103</v>
      </c>
      <c r="E1" s="3" t="s">
        <v>90</v>
      </c>
      <c r="F1" s="3" t="s">
        <v>92</v>
      </c>
      <c r="G1" s="3" t="s">
        <v>93</v>
      </c>
      <c r="H1" s="3" t="s">
        <v>94</v>
      </c>
      <c r="I1" s="5" t="s">
        <v>95</v>
      </c>
      <c r="J1" s="34" t="s">
        <v>96</v>
      </c>
      <c r="K1" s="34" t="s">
        <v>97</v>
      </c>
      <c r="L1" s="3" t="s">
        <v>108</v>
      </c>
      <c r="M1" s="3" t="s">
        <v>98</v>
      </c>
      <c r="N1" s="3" t="s">
        <v>99</v>
      </c>
      <c r="O1" s="3" t="s">
        <v>100</v>
      </c>
      <c r="P1" s="3" t="s">
        <v>81</v>
      </c>
    </row>
    <row r="2" spans="1:16">
      <c r="A2" s="36" t="s">
        <v>86</v>
      </c>
      <c r="B2" s="36" t="s">
        <v>87</v>
      </c>
      <c r="C2" s="38" t="s">
        <v>88</v>
      </c>
      <c r="D2" s="84" t="s">
        <v>89</v>
      </c>
      <c r="E2" s="39" t="s">
        <v>91</v>
      </c>
      <c r="F2" s="41">
        <v>43409</v>
      </c>
      <c r="G2" s="38"/>
      <c r="H2" s="36"/>
      <c r="I2" s="36"/>
      <c r="J2" s="40"/>
      <c r="K2" s="37"/>
      <c r="L2" s="93"/>
      <c r="M2" s="98"/>
      <c r="N2" s="2"/>
      <c r="O2" s="2"/>
      <c r="P2" s="2"/>
    </row>
    <row r="3" spans="1:16">
      <c r="A3" s="36"/>
      <c r="B3" s="36"/>
      <c r="C3" s="38"/>
      <c r="D3" s="84"/>
      <c r="E3" s="39"/>
      <c r="F3" s="41"/>
      <c r="G3" s="38"/>
      <c r="H3" s="36"/>
      <c r="I3" s="36"/>
      <c r="J3" s="40"/>
      <c r="K3" s="94"/>
      <c r="L3" s="99"/>
      <c r="M3" s="98"/>
      <c r="N3" s="2"/>
      <c r="O3" s="2"/>
      <c r="P3" s="2"/>
    </row>
    <row r="4" spans="1:16">
      <c r="A4" s="36"/>
      <c r="B4" s="36"/>
      <c r="C4" s="38"/>
      <c r="D4" s="84"/>
      <c r="E4" s="39"/>
      <c r="F4" s="41"/>
      <c r="G4" s="38"/>
      <c r="H4" s="36"/>
      <c r="I4" s="36"/>
      <c r="J4" s="40"/>
      <c r="K4" s="37"/>
      <c r="L4" s="93"/>
      <c r="M4" s="98"/>
      <c r="N4" s="2"/>
      <c r="O4" s="2"/>
      <c r="P4" s="2"/>
    </row>
    <row r="5" spans="1:16">
      <c r="A5" s="36"/>
      <c r="B5" s="36"/>
      <c r="C5" s="38"/>
      <c r="D5" s="84"/>
      <c r="E5" s="39"/>
      <c r="F5" s="41"/>
      <c r="G5" s="38"/>
      <c r="H5" s="36"/>
      <c r="I5" s="36"/>
      <c r="J5" s="40"/>
      <c r="K5" s="37"/>
      <c r="L5" s="93"/>
      <c r="M5" s="98"/>
      <c r="N5" s="2"/>
      <c r="O5" s="2"/>
      <c r="P5" s="2"/>
    </row>
    <row r="6" spans="1:16">
      <c r="A6" s="36"/>
      <c r="B6" s="36"/>
      <c r="C6" s="38"/>
      <c r="D6" s="84"/>
      <c r="E6" s="39"/>
      <c r="F6" s="41"/>
      <c r="G6" s="38"/>
      <c r="H6" s="36"/>
      <c r="I6" s="36"/>
      <c r="J6" s="40"/>
      <c r="K6" s="37"/>
      <c r="L6" s="93"/>
      <c r="M6" s="98"/>
      <c r="N6" s="2"/>
      <c r="O6" s="2"/>
      <c r="P6" s="2"/>
    </row>
    <row r="7" spans="1:16">
      <c r="A7" s="36"/>
      <c r="B7" s="36"/>
      <c r="C7" s="38"/>
      <c r="D7" s="84"/>
      <c r="E7" s="39"/>
      <c r="F7" s="41"/>
      <c r="G7" s="38"/>
      <c r="H7" s="36"/>
      <c r="I7" s="36"/>
      <c r="J7" s="40"/>
      <c r="K7" s="37"/>
      <c r="L7" s="93"/>
      <c r="M7" s="98"/>
      <c r="N7" s="2"/>
      <c r="O7" s="2"/>
      <c r="P7" s="2"/>
    </row>
    <row r="8" spans="1:16">
      <c r="A8" s="36"/>
      <c r="B8" s="36"/>
      <c r="C8" s="38"/>
      <c r="D8" s="84"/>
      <c r="E8" s="39"/>
      <c r="F8" s="41"/>
      <c r="G8" s="38"/>
      <c r="H8" s="36"/>
      <c r="I8" s="36"/>
      <c r="J8" s="40"/>
      <c r="K8" s="37"/>
      <c r="L8" s="93"/>
      <c r="M8" s="98"/>
      <c r="N8" s="2"/>
      <c r="O8" s="2"/>
      <c r="P8" s="2"/>
    </row>
    <row r="9" spans="1:16">
      <c r="A9" s="36"/>
      <c r="B9" s="36"/>
      <c r="C9" s="38"/>
      <c r="D9" s="84"/>
      <c r="E9" s="39"/>
      <c r="F9" s="41"/>
      <c r="G9" s="38"/>
      <c r="H9" s="36"/>
      <c r="I9" s="36"/>
      <c r="J9" s="40"/>
      <c r="K9" s="37"/>
      <c r="L9" s="93"/>
      <c r="M9" s="98"/>
      <c r="N9" s="2"/>
      <c r="O9" s="2"/>
      <c r="P9" s="2"/>
    </row>
    <row r="10" spans="1:16">
      <c r="A10" s="36"/>
      <c r="B10" s="36"/>
      <c r="C10" s="38"/>
      <c r="D10" s="84"/>
      <c r="E10" s="39"/>
      <c r="F10" s="41"/>
      <c r="G10" s="38"/>
      <c r="H10" s="36"/>
      <c r="I10" s="36"/>
      <c r="J10" s="40"/>
      <c r="K10" s="37"/>
      <c r="L10" s="93"/>
      <c r="M10" s="98"/>
      <c r="N10" s="2"/>
      <c r="O10" s="2"/>
      <c r="P10" s="2"/>
    </row>
    <row r="11" spans="1:16">
      <c r="A11" s="36"/>
      <c r="B11" s="36"/>
      <c r="C11" s="38"/>
      <c r="D11" s="84"/>
      <c r="E11" s="39"/>
      <c r="F11" s="41"/>
      <c r="G11" s="38"/>
      <c r="H11" s="36"/>
      <c r="I11" s="36"/>
      <c r="J11" s="40"/>
      <c r="K11" s="37"/>
      <c r="L11" s="93"/>
      <c r="M11" s="98"/>
      <c r="N11" s="2"/>
      <c r="O11" s="2"/>
      <c r="P11" s="2"/>
    </row>
    <row r="12" spans="1:16">
      <c r="A12" s="36"/>
      <c r="B12" s="36"/>
      <c r="C12" s="38"/>
      <c r="D12" s="84"/>
      <c r="E12" s="39"/>
      <c r="F12" s="41"/>
      <c r="G12" s="38"/>
      <c r="H12" s="36"/>
      <c r="I12" s="36"/>
      <c r="J12" s="40"/>
      <c r="K12" s="37"/>
      <c r="L12" s="93"/>
      <c r="M12" s="98"/>
      <c r="N12" s="2"/>
      <c r="O12" s="2"/>
      <c r="P12" s="2"/>
    </row>
    <row r="13" spans="1:16">
      <c r="A13" s="36"/>
      <c r="B13" s="36"/>
      <c r="C13" s="38"/>
      <c r="D13" s="84"/>
      <c r="E13" s="39"/>
      <c r="F13" s="41"/>
      <c r="G13" s="38"/>
      <c r="H13" s="36"/>
      <c r="I13" s="36"/>
      <c r="J13" s="40"/>
      <c r="K13" s="37"/>
      <c r="L13" s="93"/>
      <c r="M13" s="98"/>
      <c r="N13" s="2"/>
      <c r="O13" s="2"/>
      <c r="P13" s="2"/>
    </row>
    <row r="14" spans="1:16">
      <c r="A14" s="36"/>
      <c r="B14" s="36"/>
      <c r="C14" s="38"/>
      <c r="D14" s="84"/>
      <c r="E14" s="39"/>
      <c r="F14" s="41"/>
      <c r="G14" s="38"/>
      <c r="H14" s="36"/>
      <c r="I14" s="36"/>
      <c r="J14" s="40"/>
      <c r="K14" s="37"/>
      <c r="L14" s="93"/>
      <c r="M14" s="98"/>
      <c r="N14" s="2"/>
      <c r="O14" s="2"/>
      <c r="P14" s="2"/>
    </row>
    <row r="15" spans="1:16">
      <c r="A15" s="36"/>
      <c r="B15" s="36"/>
      <c r="C15" s="38"/>
      <c r="D15" s="84"/>
      <c r="E15" s="39"/>
      <c r="F15" s="41"/>
      <c r="G15" s="38"/>
      <c r="H15" s="36"/>
      <c r="I15" s="36"/>
      <c r="J15" s="40"/>
      <c r="K15" s="37"/>
      <c r="L15" s="93"/>
      <c r="M15" s="98"/>
      <c r="N15" s="2"/>
      <c r="O15" s="2"/>
      <c r="P15" s="2"/>
    </row>
    <row r="16" spans="1:16">
      <c r="A16" s="36"/>
      <c r="B16" s="36"/>
      <c r="C16" s="38"/>
      <c r="D16" s="84"/>
      <c r="E16" s="39"/>
      <c r="F16" s="41"/>
      <c r="G16" s="38"/>
      <c r="H16" s="36"/>
      <c r="I16" s="36"/>
      <c r="J16" s="40"/>
      <c r="K16" s="37"/>
      <c r="L16" s="93"/>
      <c r="M16" s="98"/>
      <c r="N16" s="2"/>
      <c r="O16" s="2"/>
      <c r="P16" s="2"/>
    </row>
    <row r="17" spans="1:16">
      <c r="A17" s="36"/>
      <c r="B17" s="36"/>
      <c r="C17" s="38"/>
      <c r="D17" s="84"/>
      <c r="E17" s="39"/>
      <c r="F17" s="41"/>
      <c r="G17" s="38"/>
      <c r="H17" s="36"/>
      <c r="I17" s="36"/>
      <c r="J17" s="40"/>
      <c r="K17" s="37"/>
      <c r="L17" s="93"/>
      <c r="M17" s="98"/>
      <c r="N17" s="2"/>
      <c r="O17" s="2"/>
      <c r="P17" s="2"/>
    </row>
    <row r="18" spans="1:16">
      <c r="A18" s="36"/>
      <c r="B18" s="36"/>
      <c r="C18" s="38"/>
      <c r="D18" s="84"/>
      <c r="E18" s="39"/>
      <c r="F18" s="41"/>
      <c r="G18" s="38"/>
      <c r="H18" s="36"/>
      <c r="I18" s="36"/>
      <c r="J18" s="40"/>
      <c r="K18" s="37"/>
      <c r="L18" s="93"/>
      <c r="M18" s="98"/>
      <c r="N18" s="2"/>
      <c r="O18" s="2"/>
      <c r="P18" s="2"/>
    </row>
    <row r="19" spans="1:16">
      <c r="A19" s="36"/>
      <c r="B19" s="36"/>
      <c r="C19" s="38"/>
      <c r="D19" s="84"/>
      <c r="E19" s="39"/>
      <c r="F19" s="41"/>
      <c r="G19" s="38"/>
      <c r="H19" s="36"/>
      <c r="I19" s="36"/>
      <c r="J19" s="40"/>
      <c r="K19" s="37"/>
      <c r="L19" s="93"/>
      <c r="M19" s="98"/>
      <c r="N19" s="2"/>
      <c r="O19" s="2"/>
      <c r="P19" s="2"/>
    </row>
    <row r="20" spans="1:16">
      <c r="A20" s="85"/>
      <c r="B20" s="85"/>
      <c r="C20" s="38"/>
      <c r="D20" s="85"/>
      <c r="E20" s="39"/>
      <c r="F20" s="41"/>
      <c r="G20" s="38"/>
      <c r="H20" s="85"/>
      <c r="I20" s="36"/>
      <c r="J20" s="40"/>
      <c r="K20" s="37"/>
      <c r="L20" s="93"/>
      <c r="M20" s="98"/>
      <c r="N20" s="1"/>
      <c r="O20" s="2"/>
      <c r="P20" s="2"/>
    </row>
    <row r="21" spans="1:16">
      <c r="A21" s="85"/>
      <c r="B21" s="85"/>
      <c r="C21" s="38"/>
      <c r="D21" s="85"/>
      <c r="E21" s="39"/>
      <c r="F21" s="41"/>
      <c r="G21" s="38"/>
      <c r="H21" s="85"/>
      <c r="I21" s="85"/>
      <c r="J21" s="40"/>
      <c r="K21" s="37"/>
      <c r="L21" s="93"/>
      <c r="M21" s="98"/>
      <c r="N21" s="2"/>
      <c r="O21" s="2"/>
      <c r="P21" s="2"/>
    </row>
    <row r="22" spans="1:16">
      <c r="A22" s="85"/>
      <c r="B22" s="85"/>
      <c r="C22" s="38"/>
      <c r="D22" s="85"/>
      <c r="E22" s="39"/>
      <c r="F22" s="41"/>
      <c r="G22" s="38"/>
      <c r="H22" s="85"/>
      <c r="I22" s="85"/>
      <c r="J22" s="40"/>
      <c r="K22" s="37"/>
      <c r="L22" s="93"/>
      <c r="M22" s="98"/>
      <c r="N22" s="2"/>
      <c r="O22" s="2"/>
      <c r="P22" s="2"/>
    </row>
    <row r="23" spans="1:16">
      <c r="A23" s="85"/>
      <c r="B23" s="85"/>
      <c r="C23" s="38"/>
      <c r="D23" s="85"/>
      <c r="E23" s="39"/>
      <c r="F23" s="41"/>
      <c r="G23" s="38"/>
      <c r="H23" s="85"/>
      <c r="I23" s="85"/>
      <c r="J23" s="40"/>
      <c r="K23" s="37"/>
      <c r="L23" s="93"/>
      <c r="M23" s="98"/>
      <c r="N23" s="2"/>
      <c r="O23" s="2"/>
      <c r="P23" s="2"/>
    </row>
    <row r="24" spans="1:16">
      <c r="A24" s="85"/>
      <c r="B24" s="85"/>
      <c r="C24" s="38"/>
      <c r="D24" s="85"/>
      <c r="E24" s="39"/>
      <c r="F24" s="41"/>
      <c r="G24" s="38"/>
      <c r="H24" s="85"/>
      <c r="I24" s="85"/>
      <c r="J24" s="40"/>
      <c r="K24" s="37"/>
      <c r="L24" s="93"/>
      <c r="M24" s="98"/>
      <c r="N24" s="1"/>
      <c r="O24" s="2"/>
      <c r="P24" s="2"/>
    </row>
    <row r="25" spans="1:16">
      <c r="A25" s="85"/>
      <c r="B25" s="85"/>
      <c r="C25" s="38"/>
      <c r="D25" s="85"/>
      <c r="E25" s="39"/>
      <c r="F25" s="41"/>
      <c r="G25" s="38"/>
      <c r="H25" s="85"/>
      <c r="I25" s="85"/>
      <c r="J25" s="40"/>
      <c r="K25" s="37"/>
      <c r="L25" s="93"/>
      <c r="M25" s="98"/>
      <c r="N25" s="1"/>
      <c r="O25" s="2"/>
      <c r="P25" s="2"/>
    </row>
    <row r="26" spans="1:16">
      <c r="A26" s="85"/>
      <c r="B26" s="85"/>
      <c r="C26" s="38"/>
      <c r="D26" s="85"/>
      <c r="E26" s="39"/>
      <c r="F26" s="41"/>
      <c r="G26" s="38"/>
      <c r="H26" s="85"/>
      <c r="I26" s="85"/>
      <c r="J26" s="40"/>
      <c r="K26" s="37"/>
      <c r="L26" s="93"/>
      <c r="M26" s="98"/>
      <c r="N26" s="1"/>
      <c r="O26" s="2"/>
      <c r="P26" s="2"/>
    </row>
    <row r="27" spans="1:16">
      <c r="A27" s="85"/>
      <c r="B27" s="85"/>
      <c r="C27" s="38"/>
      <c r="D27" s="85"/>
      <c r="E27" s="39"/>
      <c r="F27" s="41"/>
      <c r="G27" s="38"/>
      <c r="H27" s="85"/>
      <c r="I27" s="85"/>
      <c r="J27" s="40"/>
      <c r="K27" s="37"/>
      <c r="L27" s="93"/>
      <c r="M27" s="98"/>
      <c r="N27" s="1"/>
      <c r="O27" s="2"/>
      <c r="P27" s="2"/>
    </row>
    <row r="28" spans="1:16">
      <c r="A28" s="85"/>
      <c r="B28" s="85"/>
      <c r="C28" s="38"/>
      <c r="D28" s="85"/>
      <c r="E28" s="39"/>
      <c r="F28" s="41"/>
      <c r="G28" s="38"/>
      <c r="H28" s="85"/>
      <c r="I28" s="85"/>
      <c r="J28" s="40"/>
      <c r="K28" s="37"/>
      <c r="L28" s="93"/>
      <c r="M28" s="98"/>
      <c r="N28" s="1"/>
      <c r="O28" s="2"/>
      <c r="P28" s="2"/>
    </row>
    <row r="29" spans="1:16">
      <c r="A29" s="85"/>
      <c r="B29" s="85"/>
      <c r="C29" s="38"/>
      <c r="D29" s="85"/>
      <c r="E29" s="39"/>
      <c r="F29" s="41"/>
      <c r="G29" s="38"/>
      <c r="H29" s="85"/>
      <c r="I29" s="85"/>
      <c r="J29" s="40"/>
      <c r="K29" s="37"/>
      <c r="L29" s="93"/>
      <c r="M29" s="98"/>
      <c r="N29" s="1"/>
      <c r="O29" s="2"/>
      <c r="P29" s="2"/>
    </row>
    <row r="30" spans="1:16">
      <c r="A30" s="85"/>
      <c r="B30" s="85"/>
      <c r="C30" s="38"/>
      <c r="D30" s="85"/>
      <c r="E30" s="39"/>
      <c r="F30" s="41"/>
      <c r="G30" s="38"/>
      <c r="H30" s="85"/>
      <c r="I30" s="85"/>
      <c r="J30" s="40"/>
      <c r="K30" s="37"/>
      <c r="L30" s="93"/>
      <c r="M30" s="98"/>
      <c r="N30" s="1"/>
      <c r="O30" s="2"/>
      <c r="P30" s="2"/>
    </row>
    <row r="31" spans="1:16">
      <c r="A31" s="85"/>
      <c r="B31" s="85"/>
      <c r="C31" s="38"/>
      <c r="D31" s="85"/>
      <c r="E31" s="39"/>
      <c r="F31" s="41"/>
      <c r="G31" s="38"/>
      <c r="H31" s="85"/>
      <c r="I31" s="85"/>
      <c r="J31" s="40"/>
      <c r="K31" s="37"/>
      <c r="L31" s="93"/>
      <c r="M31" s="98"/>
      <c r="N31" s="1"/>
      <c r="O31" s="2"/>
      <c r="P31" s="2"/>
    </row>
    <row r="32" spans="1:16">
      <c r="A32" s="85"/>
      <c r="B32" s="85"/>
      <c r="C32" s="38"/>
      <c r="D32" s="85"/>
      <c r="E32" s="39"/>
      <c r="F32" s="41"/>
      <c r="G32" s="38"/>
      <c r="H32" s="85"/>
      <c r="I32" s="85"/>
      <c r="J32" s="40"/>
      <c r="K32" s="37"/>
      <c r="L32" s="93"/>
      <c r="M32" s="98"/>
      <c r="N32" s="1"/>
      <c r="O32" s="2"/>
      <c r="P32" s="2"/>
    </row>
    <row r="33" spans="1:16">
      <c r="A33" s="85"/>
      <c r="B33" s="85"/>
      <c r="C33" s="38"/>
      <c r="D33" s="85"/>
      <c r="E33" s="39"/>
      <c r="F33" s="41"/>
      <c r="G33" s="38"/>
      <c r="H33" s="85"/>
      <c r="I33" s="85"/>
      <c r="J33" s="40"/>
      <c r="K33" s="37"/>
      <c r="L33" s="93"/>
      <c r="M33" s="98"/>
      <c r="N33" s="1"/>
      <c r="O33" s="2"/>
      <c r="P33" s="2"/>
    </row>
    <row r="34" spans="1:16">
      <c r="A34" s="85"/>
      <c r="B34" s="85"/>
      <c r="C34" s="38"/>
      <c r="D34" s="85"/>
      <c r="E34" s="39"/>
      <c r="F34" s="41"/>
      <c r="G34" s="38"/>
      <c r="H34" s="85"/>
      <c r="I34" s="85"/>
      <c r="J34" s="40"/>
      <c r="K34" s="37"/>
      <c r="L34" s="93"/>
      <c r="M34" s="98"/>
      <c r="N34" s="1"/>
      <c r="O34" s="2"/>
      <c r="P34" s="2"/>
    </row>
    <row r="35" spans="1:16">
      <c r="A35" s="85"/>
      <c r="B35" s="85"/>
      <c r="C35" s="38"/>
      <c r="D35" s="85"/>
      <c r="E35" s="39"/>
      <c r="F35" s="41"/>
      <c r="G35" s="38"/>
      <c r="H35" s="85"/>
      <c r="I35" s="85"/>
      <c r="J35" s="40"/>
      <c r="K35" s="37"/>
      <c r="L35" s="93"/>
      <c r="M35" s="98"/>
      <c r="N35" s="1"/>
      <c r="O35" s="2"/>
      <c r="P35" s="2"/>
    </row>
    <row r="36" spans="1:16">
      <c r="A36" s="85"/>
      <c r="B36" s="85"/>
      <c r="C36" s="38"/>
      <c r="D36" s="85"/>
      <c r="E36" s="39"/>
      <c r="F36" s="41"/>
      <c r="G36" s="38"/>
      <c r="H36" s="85"/>
      <c r="I36" s="85"/>
      <c r="J36" s="40"/>
      <c r="K36" s="37"/>
      <c r="L36" s="93"/>
      <c r="M36" s="98"/>
      <c r="N36" s="1"/>
      <c r="O36" s="2"/>
      <c r="P36" s="2"/>
    </row>
    <row r="37" spans="1:16">
      <c r="A37" s="85"/>
      <c r="B37" s="85"/>
      <c r="C37" s="38"/>
      <c r="D37" s="85"/>
      <c r="E37" s="39"/>
      <c r="F37" s="41"/>
      <c r="G37" s="38"/>
      <c r="H37" s="85"/>
      <c r="I37" s="85"/>
      <c r="J37" s="40"/>
      <c r="K37" s="37"/>
      <c r="L37" s="93"/>
      <c r="M37" s="98"/>
      <c r="N37" s="1"/>
      <c r="O37" s="2"/>
      <c r="P37" s="2"/>
    </row>
    <row r="38" spans="1:16">
      <c r="A38" s="85"/>
      <c r="B38" s="85"/>
      <c r="C38" s="38"/>
      <c r="D38" s="85"/>
      <c r="E38" s="39"/>
      <c r="F38" s="41"/>
      <c r="G38" s="38"/>
      <c r="H38" s="85"/>
      <c r="I38" s="85"/>
      <c r="J38" s="40"/>
      <c r="K38" s="37"/>
      <c r="L38" s="93"/>
      <c r="M38" s="98"/>
      <c r="N38" s="1"/>
      <c r="O38" s="2"/>
      <c r="P38" s="2"/>
    </row>
    <row r="39" spans="1:16">
      <c r="A39" s="85"/>
      <c r="B39" s="85"/>
      <c r="C39" s="38"/>
      <c r="D39" s="85"/>
      <c r="E39" s="39"/>
      <c r="F39" s="41"/>
      <c r="G39" s="38"/>
      <c r="H39" s="85"/>
      <c r="I39" s="85"/>
      <c r="J39" s="40"/>
      <c r="K39" s="37"/>
      <c r="L39" s="93"/>
      <c r="M39" s="98"/>
      <c r="N39" s="1"/>
      <c r="O39" s="2"/>
      <c r="P39" s="2"/>
    </row>
    <row r="40" spans="1:16">
      <c r="A40" s="85"/>
      <c r="B40" s="85"/>
      <c r="C40" s="38"/>
      <c r="D40" s="85"/>
      <c r="E40" s="39"/>
      <c r="F40" s="41"/>
      <c r="G40" s="38"/>
      <c r="H40" s="85"/>
      <c r="I40" s="85"/>
      <c r="J40" s="40"/>
      <c r="K40" s="37"/>
      <c r="L40" s="93"/>
      <c r="M40" s="98"/>
      <c r="N40" s="1"/>
      <c r="O40" s="2"/>
      <c r="P40" s="2"/>
    </row>
    <row r="41" spans="1:16">
      <c r="A41" s="85"/>
      <c r="B41" s="85"/>
      <c r="C41" s="38"/>
      <c r="D41" s="85"/>
      <c r="E41" s="39"/>
      <c r="F41" s="41"/>
      <c r="G41" s="38"/>
      <c r="H41" s="85"/>
      <c r="I41" s="85"/>
      <c r="J41" s="40"/>
      <c r="K41" s="37"/>
      <c r="L41" s="93"/>
      <c r="M41" s="98"/>
      <c r="N41" s="1"/>
      <c r="O41" s="2"/>
      <c r="P41" s="2"/>
    </row>
    <row r="42" spans="1:16">
      <c r="A42" s="85"/>
      <c r="B42" s="85"/>
      <c r="C42" s="38"/>
      <c r="D42" s="85"/>
      <c r="E42" s="39"/>
      <c r="F42" s="41"/>
      <c r="G42" s="38"/>
      <c r="H42" s="85"/>
      <c r="I42" s="85"/>
      <c r="J42" s="40"/>
      <c r="K42" s="37"/>
      <c r="L42" s="93"/>
      <c r="M42" s="98"/>
      <c r="N42" s="1"/>
      <c r="O42" s="2"/>
      <c r="P42" s="2"/>
    </row>
    <row r="43" spans="1:16">
      <c r="A43" s="85"/>
      <c r="B43" s="85"/>
      <c r="C43" s="38"/>
      <c r="D43" s="85"/>
      <c r="E43" s="39"/>
      <c r="F43" s="41"/>
      <c r="G43" s="38"/>
      <c r="H43" s="85"/>
      <c r="I43" s="85"/>
      <c r="J43" s="40"/>
      <c r="K43" s="37"/>
      <c r="L43" s="93"/>
      <c r="M43" s="98"/>
      <c r="N43" s="1"/>
      <c r="O43" s="2"/>
      <c r="P43" s="2"/>
    </row>
    <row r="44" spans="1:16">
      <c r="A44" s="85"/>
      <c r="B44" s="85"/>
      <c r="C44" s="38"/>
      <c r="D44" s="85"/>
      <c r="E44" s="39"/>
      <c r="F44" s="41"/>
      <c r="G44" s="38"/>
      <c r="H44" s="85"/>
      <c r="I44" s="85"/>
      <c r="J44" s="40"/>
      <c r="K44" s="37"/>
      <c r="L44" s="93"/>
      <c r="M44" s="98"/>
      <c r="N44" s="1"/>
      <c r="O44" s="2"/>
      <c r="P44" s="2"/>
    </row>
    <row r="45" spans="1:16">
      <c r="A45" s="85"/>
      <c r="B45" s="85"/>
      <c r="C45" s="38"/>
      <c r="D45" s="85"/>
      <c r="E45" s="39"/>
      <c r="F45" s="41"/>
      <c r="G45" s="38"/>
      <c r="H45" s="85"/>
      <c r="I45" s="85"/>
      <c r="J45" s="40"/>
      <c r="K45" s="37"/>
      <c r="L45" s="93"/>
      <c r="M45" s="98"/>
      <c r="N45" s="1"/>
      <c r="O45" s="2"/>
      <c r="P45" s="2"/>
    </row>
    <row r="46" spans="1:16">
      <c r="A46" s="85"/>
      <c r="B46" s="85"/>
      <c r="C46" s="38"/>
      <c r="D46" s="85"/>
      <c r="E46" s="39"/>
      <c r="F46" s="41"/>
      <c r="G46" s="38"/>
      <c r="H46" s="85"/>
      <c r="I46" s="85"/>
      <c r="J46" s="40"/>
      <c r="K46" s="37"/>
      <c r="L46" s="93"/>
      <c r="M46" s="98"/>
      <c r="N46" s="1"/>
      <c r="O46" s="2"/>
      <c r="P46" s="2"/>
    </row>
    <row r="47" spans="1:16">
      <c r="A47" s="85"/>
      <c r="B47" s="85"/>
      <c r="C47" s="38"/>
      <c r="D47" s="85"/>
      <c r="E47" s="39"/>
      <c r="F47" s="41"/>
      <c r="G47" s="38"/>
      <c r="H47" s="85"/>
      <c r="I47" s="85"/>
      <c r="J47" s="40"/>
      <c r="K47" s="37"/>
      <c r="L47" s="93"/>
      <c r="M47" s="98"/>
      <c r="N47" s="1"/>
      <c r="O47" s="2"/>
      <c r="P47" s="2"/>
    </row>
    <row r="48" spans="1:16">
      <c r="A48" s="85"/>
      <c r="B48" s="85"/>
      <c r="C48" s="38"/>
      <c r="D48" s="85"/>
      <c r="E48" s="39"/>
      <c r="F48" s="41"/>
      <c r="G48" s="38"/>
      <c r="H48" s="85"/>
      <c r="I48" s="85"/>
      <c r="J48" s="40"/>
      <c r="K48" s="37"/>
      <c r="L48" s="93"/>
      <c r="M48" s="98"/>
      <c r="N48" s="1"/>
      <c r="O48" s="2"/>
      <c r="P48" s="2"/>
    </row>
    <row r="49" spans="1:16">
      <c r="A49" s="85"/>
      <c r="B49" s="85"/>
      <c r="C49" s="38"/>
      <c r="D49" s="85"/>
      <c r="E49" s="39"/>
      <c r="F49" s="41"/>
      <c r="G49" s="38"/>
      <c r="H49" s="85"/>
      <c r="I49" s="85"/>
      <c r="J49" s="40"/>
      <c r="K49" s="37"/>
      <c r="L49" s="93"/>
      <c r="M49" s="98"/>
      <c r="N49" s="1"/>
      <c r="O49" s="2"/>
      <c r="P49" s="2"/>
    </row>
    <row r="50" spans="1:16">
      <c r="A50" s="85"/>
      <c r="B50" s="85"/>
      <c r="C50" s="38"/>
      <c r="D50" s="85"/>
      <c r="E50" s="39"/>
      <c r="F50" s="41"/>
      <c r="G50" s="38"/>
      <c r="H50" s="85"/>
      <c r="I50" s="85"/>
      <c r="J50" s="40"/>
      <c r="K50" s="37"/>
      <c r="L50" s="93"/>
      <c r="M50" s="98"/>
      <c r="N50" s="2"/>
      <c r="O50" s="2"/>
      <c r="P50" s="2"/>
    </row>
    <row r="51" spans="1:16">
      <c r="A51" s="85"/>
      <c r="B51" s="85"/>
      <c r="C51" s="38"/>
      <c r="D51" s="85"/>
      <c r="E51" s="39"/>
      <c r="F51" s="41"/>
      <c r="G51" s="38"/>
      <c r="H51" s="85"/>
      <c r="I51" s="85"/>
      <c r="J51" s="40"/>
      <c r="K51" s="37"/>
      <c r="L51" s="93"/>
      <c r="M51" s="98"/>
      <c r="N51" s="1"/>
      <c r="O51" s="2"/>
      <c r="P51" s="2"/>
    </row>
    <row r="52" spans="1:16">
      <c r="A52" s="85"/>
      <c r="B52" s="85"/>
      <c r="C52" s="38"/>
      <c r="D52" s="85"/>
      <c r="E52" s="39"/>
      <c r="F52" s="41"/>
      <c r="G52" s="38"/>
      <c r="H52" s="85"/>
      <c r="I52" s="85"/>
      <c r="J52" s="40"/>
      <c r="K52" s="37"/>
      <c r="L52" s="93"/>
      <c r="M52" s="98"/>
      <c r="N52" s="1"/>
      <c r="O52" s="2"/>
      <c r="P52" s="2"/>
    </row>
    <row r="53" spans="1:16">
      <c r="A53" s="85"/>
      <c r="B53" s="85"/>
      <c r="C53" s="38"/>
      <c r="D53" s="85"/>
      <c r="E53" s="39"/>
      <c r="F53" s="41"/>
      <c r="G53" s="38"/>
      <c r="H53" s="85"/>
      <c r="I53" s="85"/>
      <c r="J53" s="40"/>
      <c r="K53" s="37"/>
      <c r="L53" s="93"/>
      <c r="M53" s="98"/>
      <c r="N53" s="1"/>
      <c r="O53" s="2"/>
      <c r="P53" s="2"/>
    </row>
    <row r="54" spans="1:16">
      <c r="A54" s="85"/>
      <c r="B54" s="85"/>
      <c r="C54" s="38"/>
      <c r="D54" s="85"/>
      <c r="E54" s="39"/>
      <c r="F54" s="41"/>
      <c r="G54" s="38"/>
      <c r="H54" s="85"/>
      <c r="I54" s="85"/>
      <c r="J54" s="40"/>
      <c r="K54" s="37"/>
      <c r="L54" s="93"/>
      <c r="M54" s="98"/>
      <c r="N54" s="1"/>
      <c r="O54" s="2"/>
      <c r="P54" s="2"/>
    </row>
    <row r="55" spans="1:16">
      <c r="A55" s="85"/>
      <c r="B55" s="85"/>
      <c r="C55" s="38"/>
      <c r="D55" s="85"/>
      <c r="E55" s="39"/>
      <c r="F55" s="41"/>
      <c r="G55" s="38"/>
      <c r="H55" s="85"/>
      <c r="I55" s="85"/>
      <c r="J55" s="40"/>
      <c r="K55" s="37"/>
      <c r="L55" s="93"/>
      <c r="M55" s="98"/>
      <c r="N55" s="1"/>
      <c r="O55" s="2"/>
      <c r="P55" s="2"/>
    </row>
    <row r="56" spans="1:16">
      <c r="A56" s="85"/>
      <c r="B56" s="85"/>
      <c r="C56" s="38"/>
      <c r="D56" s="85"/>
      <c r="E56" s="39"/>
      <c r="F56" s="41"/>
      <c r="G56" s="38"/>
      <c r="H56" s="85"/>
      <c r="I56" s="85"/>
      <c r="J56" s="40"/>
      <c r="K56" s="37"/>
      <c r="L56" s="93"/>
      <c r="M56" s="98"/>
      <c r="N56" s="1"/>
      <c r="O56" s="2"/>
      <c r="P56" s="2"/>
    </row>
    <row r="57" spans="1:16">
      <c r="A57" s="85"/>
      <c r="B57" s="85"/>
      <c r="C57" s="38"/>
      <c r="D57" s="85"/>
      <c r="E57" s="39"/>
      <c r="F57" s="41"/>
      <c r="G57" s="38"/>
      <c r="H57" s="85"/>
      <c r="I57" s="85"/>
      <c r="J57" s="40"/>
      <c r="K57" s="37"/>
      <c r="L57" s="93"/>
      <c r="M57" s="98"/>
      <c r="N57" s="1"/>
      <c r="O57" s="2"/>
      <c r="P57" s="2"/>
    </row>
    <row r="58" spans="1:16">
      <c r="A58" s="85"/>
      <c r="B58" s="85"/>
      <c r="C58" s="38"/>
      <c r="D58" s="85"/>
      <c r="E58" s="39"/>
      <c r="F58" s="41"/>
      <c r="G58" s="38"/>
      <c r="H58" s="85"/>
      <c r="I58" s="85"/>
      <c r="J58" s="40"/>
      <c r="K58" s="37"/>
      <c r="L58" s="93"/>
      <c r="M58" s="98"/>
      <c r="N58" s="1"/>
      <c r="O58" s="2"/>
      <c r="P58" s="2"/>
    </row>
    <row r="59" spans="1:16">
      <c r="A59" s="85"/>
      <c r="B59" s="85"/>
      <c r="C59" s="38"/>
      <c r="D59" s="85"/>
      <c r="E59" s="39"/>
      <c r="F59" s="41"/>
      <c r="G59" s="38"/>
      <c r="H59" s="85"/>
      <c r="I59" s="85"/>
      <c r="J59" s="40"/>
      <c r="K59" s="37"/>
      <c r="L59" s="93"/>
      <c r="M59" s="98"/>
      <c r="N59" s="1"/>
      <c r="O59" s="2"/>
      <c r="P59" s="2"/>
    </row>
    <row r="60" spans="1:16">
      <c r="A60" s="85"/>
      <c r="B60" s="85"/>
      <c r="C60" s="38"/>
      <c r="D60" s="85"/>
      <c r="E60" s="39"/>
      <c r="F60" s="41"/>
      <c r="G60" s="38"/>
      <c r="H60" s="85"/>
      <c r="I60" s="85"/>
      <c r="J60" s="40"/>
      <c r="K60" s="37"/>
      <c r="L60" s="93"/>
      <c r="M60" s="98"/>
      <c r="N60" s="1"/>
      <c r="O60" s="2"/>
      <c r="P60" s="2"/>
    </row>
    <row r="61" spans="1:16">
      <c r="A61" s="85"/>
      <c r="B61" s="85"/>
      <c r="C61" s="38"/>
      <c r="D61" s="85"/>
      <c r="E61" s="39"/>
      <c r="F61" s="41"/>
      <c r="G61" s="38"/>
      <c r="H61" s="85"/>
      <c r="I61" s="85"/>
      <c r="J61" s="40"/>
      <c r="K61" s="37"/>
      <c r="L61" s="93"/>
      <c r="M61" s="98"/>
      <c r="N61" s="2"/>
      <c r="O61" s="2"/>
      <c r="P61" s="2"/>
    </row>
    <row r="62" spans="1:16">
      <c r="A62" s="85"/>
      <c r="B62" s="85"/>
      <c r="C62" s="38"/>
      <c r="D62" s="85"/>
      <c r="E62" s="39"/>
      <c r="F62" s="41"/>
      <c r="G62" s="38"/>
      <c r="H62" s="85"/>
      <c r="I62" s="85"/>
      <c r="J62" s="40"/>
      <c r="K62" s="37"/>
      <c r="L62" s="93"/>
      <c r="M62" s="98"/>
      <c r="N62" s="1"/>
      <c r="O62" s="2"/>
      <c r="P62" s="2"/>
    </row>
    <row r="63" spans="1:16">
      <c r="A63" s="85"/>
      <c r="B63" s="85"/>
      <c r="C63" s="38"/>
      <c r="D63" s="85"/>
      <c r="E63" s="39"/>
      <c r="F63" s="41"/>
      <c r="G63" s="38"/>
      <c r="H63" s="85"/>
      <c r="I63" s="85"/>
      <c r="J63" s="40"/>
      <c r="K63" s="37"/>
      <c r="L63" s="93"/>
      <c r="N63" s="2"/>
      <c r="O63" s="2"/>
      <c r="P63" s="2"/>
    </row>
    <row r="64" spans="1:16">
      <c r="A64" s="85"/>
      <c r="B64" s="85"/>
      <c r="C64" s="38"/>
      <c r="D64" s="85"/>
      <c r="E64" s="39"/>
      <c r="F64" s="41"/>
      <c r="G64" s="38"/>
      <c r="H64" s="85"/>
      <c r="I64" s="85"/>
      <c r="J64" s="40"/>
      <c r="K64" s="37"/>
      <c r="L64" s="93"/>
      <c r="M64" s="98"/>
      <c r="N64" s="1"/>
      <c r="O64" s="2"/>
      <c r="P64" s="2"/>
    </row>
    <row r="65" spans="1:16">
      <c r="A65" s="85"/>
      <c r="B65" s="85"/>
      <c r="C65" s="38"/>
      <c r="D65" s="85"/>
      <c r="E65" s="39"/>
      <c r="F65" s="41"/>
      <c r="G65" s="38"/>
      <c r="H65" s="85"/>
      <c r="I65" s="85"/>
      <c r="J65" s="40"/>
      <c r="K65" s="37"/>
      <c r="L65" s="93"/>
      <c r="M65" s="98"/>
      <c r="N65" s="1"/>
      <c r="O65" s="2"/>
      <c r="P65" s="2"/>
    </row>
    <row r="66" spans="1:16">
      <c r="A66" s="85"/>
      <c r="B66" s="85"/>
      <c r="C66" s="38"/>
      <c r="D66" s="85"/>
      <c r="E66" s="39"/>
      <c r="F66" s="41"/>
      <c r="G66" s="38"/>
      <c r="H66" s="85"/>
      <c r="I66" s="85"/>
      <c r="J66" s="40"/>
      <c r="K66" s="37"/>
      <c r="L66" s="93"/>
      <c r="N66" s="2"/>
      <c r="O66" s="2"/>
      <c r="P66" s="2"/>
    </row>
    <row r="67" spans="1:16">
      <c r="A67" s="85"/>
      <c r="B67" s="85"/>
      <c r="C67" s="38"/>
      <c r="D67" s="85"/>
      <c r="E67" s="39"/>
      <c r="F67" s="41"/>
      <c r="G67" s="38"/>
      <c r="H67" s="85"/>
      <c r="I67" s="85"/>
      <c r="J67" s="40"/>
      <c r="K67" s="37"/>
      <c r="L67" s="93"/>
      <c r="M67" s="98"/>
      <c r="N67" s="1"/>
      <c r="O67" s="2"/>
      <c r="P67" s="2"/>
    </row>
    <row r="68" spans="1:16">
      <c r="A68" s="85"/>
      <c r="B68" s="85"/>
      <c r="C68" s="38"/>
      <c r="D68" s="85"/>
      <c r="E68" s="39"/>
      <c r="F68" s="41"/>
      <c r="G68" s="38"/>
      <c r="H68" s="85"/>
      <c r="I68" s="85"/>
      <c r="J68" s="40"/>
      <c r="K68" s="37"/>
      <c r="L68" s="93"/>
      <c r="N68" s="2"/>
      <c r="O68" s="2"/>
      <c r="P68" s="2"/>
    </row>
    <row r="69" spans="1:16">
      <c r="A69" s="85"/>
      <c r="B69" s="85"/>
      <c r="C69" s="38"/>
      <c r="D69" s="85"/>
      <c r="E69" s="39"/>
      <c r="F69" s="41"/>
      <c r="G69" s="38"/>
      <c r="H69" s="85"/>
      <c r="I69" s="85"/>
      <c r="J69" s="40"/>
      <c r="K69" s="37"/>
      <c r="L69" s="93"/>
      <c r="N69" s="2"/>
      <c r="O69" s="2"/>
      <c r="P69" s="2"/>
    </row>
    <row r="70" spans="1:16">
      <c r="A70" s="85"/>
      <c r="B70" s="85"/>
      <c r="C70" s="38"/>
      <c r="D70" s="85"/>
      <c r="E70" s="39"/>
      <c r="F70" s="41"/>
      <c r="G70" s="38"/>
      <c r="H70" s="85"/>
      <c r="I70" s="85"/>
      <c r="J70" s="40"/>
      <c r="K70" s="37"/>
      <c r="L70" s="93"/>
      <c r="M70" s="98"/>
      <c r="N70" s="1"/>
      <c r="O70" s="2"/>
      <c r="P70" s="2"/>
    </row>
    <row r="71" spans="1:16">
      <c r="A71" s="85"/>
      <c r="B71" s="85"/>
      <c r="C71" s="38"/>
      <c r="D71" s="85"/>
      <c r="E71" s="39"/>
      <c r="F71" s="41"/>
      <c r="G71" s="38"/>
      <c r="H71" s="85"/>
      <c r="I71" s="85"/>
      <c r="J71" s="40"/>
      <c r="K71" s="37"/>
      <c r="L71" s="93"/>
      <c r="M71" s="98"/>
      <c r="N71" s="1"/>
      <c r="O71" s="2"/>
      <c r="P71" s="2"/>
    </row>
    <row r="72" spans="1:16">
      <c r="A72" s="85"/>
      <c r="B72" s="85"/>
      <c r="C72" s="38"/>
      <c r="D72" s="85"/>
      <c r="E72" s="39"/>
      <c r="F72" s="41"/>
      <c r="G72" s="38"/>
      <c r="H72" s="85"/>
      <c r="I72" s="85"/>
      <c r="J72" s="40"/>
      <c r="K72" s="37"/>
      <c r="L72" s="93"/>
      <c r="M72" s="98"/>
      <c r="N72" s="1"/>
      <c r="O72" s="2"/>
      <c r="P72" s="2"/>
    </row>
    <row r="73" spans="1:16">
      <c r="A73" s="85"/>
      <c r="B73" s="85"/>
      <c r="C73" s="38"/>
      <c r="D73" s="85"/>
      <c r="E73" s="39"/>
      <c r="F73" s="41"/>
      <c r="G73" s="38"/>
      <c r="H73" s="85"/>
      <c r="I73" s="85"/>
      <c r="J73" s="40"/>
      <c r="K73" s="37"/>
      <c r="L73" s="93"/>
      <c r="M73" s="98"/>
      <c r="N73" s="1"/>
      <c r="O73" s="2"/>
      <c r="P73" s="2"/>
    </row>
    <row r="74" spans="1:16">
      <c r="A74" s="85"/>
      <c r="B74" s="85"/>
      <c r="C74" s="38"/>
      <c r="D74" s="85"/>
      <c r="E74" s="39"/>
      <c r="F74" s="41"/>
      <c r="G74" s="38"/>
      <c r="H74" s="85"/>
      <c r="I74" s="85"/>
      <c r="J74" s="40"/>
      <c r="K74" s="37"/>
      <c r="L74" s="93"/>
      <c r="M74" s="98"/>
      <c r="N74" s="1"/>
      <c r="O74" s="2"/>
      <c r="P74" s="2"/>
    </row>
    <row r="75" spans="1:16">
      <c r="A75" s="85"/>
      <c r="B75" s="85"/>
      <c r="C75" s="38"/>
      <c r="D75" s="85"/>
      <c r="E75" s="39"/>
      <c r="F75" s="41"/>
      <c r="G75" s="38"/>
      <c r="H75" s="85"/>
      <c r="I75" s="85"/>
      <c r="J75" s="40"/>
      <c r="K75" s="37"/>
      <c r="L75" s="93"/>
      <c r="M75" s="98"/>
      <c r="N75" s="1"/>
      <c r="O75" s="2"/>
      <c r="P75" s="2"/>
    </row>
    <row r="76" spans="1:16">
      <c r="A76" s="85"/>
      <c r="B76" s="85"/>
      <c r="C76" s="38"/>
      <c r="D76" s="85"/>
      <c r="E76" s="39"/>
      <c r="F76" s="41"/>
      <c r="G76" s="38"/>
      <c r="H76" s="85"/>
      <c r="I76" s="85"/>
      <c r="J76" s="40"/>
      <c r="K76" s="37"/>
      <c r="L76" s="93"/>
      <c r="M76" s="98"/>
      <c r="N76" s="1"/>
      <c r="O76" s="2"/>
      <c r="P76" s="2"/>
    </row>
    <row r="77" spans="1:16">
      <c r="A77" s="85"/>
      <c r="B77" s="85"/>
      <c r="C77" s="38"/>
      <c r="D77" s="85"/>
      <c r="E77" s="39"/>
      <c r="F77" s="41"/>
      <c r="G77" s="38"/>
      <c r="H77" s="85"/>
      <c r="I77" s="85"/>
      <c r="J77" s="40"/>
      <c r="K77" s="37"/>
      <c r="L77" s="93"/>
      <c r="M77" s="98"/>
      <c r="N77" s="1"/>
      <c r="O77" s="2"/>
      <c r="P77" s="2"/>
    </row>
    <row r="78" spans="1:16">
      <c r="A78" s="85"/>
      <c r="B78" s="85"/>
      <c r="C78" s="38"/>
      <c r="D78" s="85"/>
      <c r="E78" s="39"/>
      <c r="F78" s="41"/>
      <c r="G78" s="38"/>
      <c r="H78" s="85"/>
      <c r="I78" s="85"/>
      <c r="J78" s="40"/>
      <c r="K78" s="37"/>
      <c r="L78" s="93"/>
      <c r="M78" s="98"/>
      <c r="N78" s="1"/>
      <c r="O78" s="2"/>
      <c r="P78" s="2"/>
    </row>
    <row r="79" spans="1:16">
      <c r="A79" s="85"/>
      <c r="B79" s="85"/>
      <c r="C79" s="38"/>
      <c r="D79" s="85"/>
      <c r="E79" s="39"/>
      <c r="F79" s="41"/>
      <c r="G79" s="38"/>
      <c r="H79" s="85"/>
      <c r="I79" s="85"/>
      <c r="J79" s="40"/>
      <c r="K79" s="37"/>
      <c r="L79" s="93"/>
      <c r="M79" s="98"/>
      <c r="N79" s="1"/>
      <c r="O79" s="2"/>
      <c r="P79" s="2"/>
    </row>
    <row r="80" spans="1:16">
      <c r="A80" s="85"/>
      <c r="B80" s="85"/>
      <c r="C80" s="38"/>
      <c r="D80" s="85"/>
      <c r="E80" s="39"/>
      <c r="F80" s="41"/>
      <c r="G80" s="38"/>
      <c r="H80" s="85"/>
      <c r="I80" s="85"/>
      <c r="J80" s="40"/>
      <c r="K80" s="37"/>
      <c r="L80" s="93"/>
      <c r="M80" s="98"/>
      <c r="N80" s="1"/>
      <c r="O80" s="2"/>
      <c r="P80" s="2"/>
    </row>
    <row r="81" spans="1:16">
      <c r="A81" s="85"/>
      <c r="B81" s="85"/>
      <c r="C81" s="38"/>
      <c r="D81" s="85"/>
      <c r="E81" s="39"/>
      <c r="F81" s="41"/>
      <c r="G81" s="38"/>
      <c r="H81" s="85"/>
      <c r="I81" s="85"/>
      <c r="J81" s="40"/>
      <c r="K81" s="37"/>
      <c r="L81" s="93"/>
      <c r="M81" s="98"/>
      <c r="N81" s="1"/>
      <c r="O81" s="2"/>
      <c r="P81" s="2"/>
    </row>
    <row r="82" spans="1:16">
      <c r="A82" s="85"/>
      <c r="B82" s="85"/>
      <c r="C82" s="38"/>
      <c r="D82" s="85"/>
      <c r="E82" s="39"/>
      <c r="F82" s="41"/>
      <c r="G82" s="38"/>
      <c r="H82" s="85"/>
      <c r="I82" s="85"/>
      <c r="J82" s="40"/>
      <c r="K82" s="37"/>
      <c r="L82" s="93"/>
      <c r="M82" s="98"/>
      <c r="N82" s="1"/>
      <c r="O82" s="2"/>
      <c r="P82" s="2"/>
    </row>
    <row r="83" spans="1:16">
      <c r="A83" s="85"/>
      <c r="B83" s="85"/>
      <c r="C83" s="38"/>
      <c r="D83" s="85"/>
      <c r="E83" s="39"/>
      <c r="F83" s="41"/>
      <c r="G83" s="38"/>
      <c r="H83" s="85"/>
      <c r="I83" s="85"/>
      <c r="J83" s="40"/>
      <c r="K83" s="37"/>
      <c r="L83" s="93"/>
      <c r="M83" s="98"/>
      <c r="N83" s="1"/>
      <c r="O83" s="2"/>
      <c r="P83" s="2"/>
    </row>
    <row r="84" spans="1:16">
      <c r="A84" s="85"/>
      <c r="B84" s="85"/>
      <c r="C84" s="38"/>
      <c r="D84" s="85"/>
      <c r="E84" s="39"/>
      <c r="F84" s="41"/>
      <c r="G84" s="38"/>
      <c r="H84" s="85"/>
      <c r="I84" s="85"/>
      <c r="J84" s="40"/>
      <c r="K84" s="37"/>
      <c r="L84" s="93"/>
      <c r="M84" s="98"/>
      <c r="N84" s="1"/>
      <c r="O84" s="2"/>
      <c r="P84" s="2"/>
    </row>
    <row r="85" spans="1:16">
      <c r="A85" s="85"/>
      <c r="B85" s="85"/>
      <c r="C85" s="38"/>
      <c r="D85" s="85"/>
      <c r="E85" s="39"/>
      <c r="F85" s="41"/>
      <c r="G85" s="38"/>
      <c r="H85" s="85"/>
      <c r="I85" s="85"/>
      <c r="J85" s="40"/>
      <c r="K85" s="37"/>
      <c r="L85" s="93"/>
      <c r="M85" s="98"/>
      <c r="N85" s="1"/>
      <c r="O85" s="2"/>
      <c r="P85" s="2"/>
    </row>
    <row r="86" spans="1:16">
      <c r="A86" s="85"/>
      <c r="B86" s="85"/>
      <c r="C86" s="38"/>
      <c r="D86" s="85"/>
      <c r="E86" s="39"/>
      <c r="F86" s="41"/>
      <c r="G86" s="38"/>
      <c r="H86" s="85"/>
      <c r="I86" s="85"/>
      <c r="J86" s="40"/>
      <c r="K86" s="37"/>
      <c r="L86" s="93"/>
      <c r="M86" s="98"/>
      <c r="N86" s="1"/>
      <c r="O86" s="2"/>
      <c r="P86" s="2"/>
    </row>
    <row r="87" spans="1:16">
      <c r="A87" s="85"/>
      <c r="B87" s="85"/>
      <c r="C87" s="38"/>
      <c r="D87" s="85"/>
      <c r="E87" s="39"/>
      <c r="F87" s="41"/>
      <c r="G87" s="38"/>
      <c r="H87" s="85"/>
      <c r="I87" s="85"/>
      <c r="J87" s="40"/>
      <c r="K87" s="37"/>
      <c r="L87" s="93"/>
      <c r="M87" s="98"/>
      <c r="N87" s="1"/>
      <c r="O87" s="2"/>
      <c r="P87" s="2"/>
    </row>
    <row r="88" spans="1:16">
      <c r="A88" s="85"/>
      <c r="B88" s="85"/>
      <c r="C88" s="38"/>
      <c r="D88" s="85"/>
      <c r="E88" s="39"/>
      <c r="F88" s="41"/>
      <c r="G88" s="38"/>
      <c r="H88" s="85"/>
      <c r="I88" s="85"/>
      <c r="J88" s="40"/>
      <c r="K88" s="37"/>
      <c r="L88" s="93"/>
      <c r="N88" s="2"/>
      <c r="O88" s="2"/>
      <c r="P88" s="2"/>
    </row>
    <row r="89" spans="1:16">
      <c r="A89" s="85"/>
      <c r="B89" s="85"/>
      <c r="C89" s="38"/>
      <c r="D89" s="85"/>
      <c r="E89" s="39"/>
      <c r="F89" s="41"/>
      <c r="G89" s="38"/>
      <c r="H89" s="85"/>
      <c r="I89" s="85"/>
      <c r="J89" s="40"/>
      <c r="K89" s="37"/>
      <c r="L89" s="93"/>
      <c r="M89" s="98"/>
      <c r="N89" s="1"/>
      <c r="O89" s="2"/>
      <c r="P89" s="2"/>
    </row>
    <row r="90" spans="1:16">
      <c r="A90" s="85"/>
      <c r="B90" s="85"/>
      <c r="C90" s="38"/>
      <c r="D90" s="85"/>
      <c r="E90" s="39"/>
      <c r="F90" s="41"/>
      <c r="G90" s="38"/>
      <c r="H90" s="85"/>
      <c r="I90" s="85"/>
      <c r="J90" s="40"/>
      <c r="K90" s="37"/>
      <c r="L90" s="93"/>
      <c r="M90" s="98"/>
      <c r="N90" s="1"/>
      <c r="O90" s="2"/>
      <c r="P90" s="2"/>
    </row>
    <row r="91" spans="1:16">
      <c r="A91" s="85"/>
      <c r="B91" s="85"/>
      <c r="C91" s="38"/>
      <c r="D91" s="85"/>
      <c r="E91" s="39"/>
      <c r="F91" s="41"/>
      <c r="G91" s="38"/>
      <c r="H91" s="85"/>
      <c r="I91" s="85"/>
      <c r="J91" s="40"/>
      <c r="K91" s="37"/>
      <c r="L91" s="93"/>
      <c r="M91" s="98"/>
      <c r="N91" s="1"/>
      <c r="O91" s="2"/>
      <c r="P91" s="2"/>
    </row>
    <row r="92" spans="1:16">
      <c r="A92" s="85"/>
      <c r="B92" s="85"/>
      <c r="C92" s="38"/>
      <c r="D92" s="85"/>
      <c r="E92" s="39"/>
      <c r="F92" s="41"/>
      <c r="G92" s="38"/>
      <c r="H92" s="85"/>
      <c r="I92" s="85"/>
      <c r="J92" s="40"/>
      <c r="K92" s="37"/>
      <c r="L92" s="93"/>
      <c r="M92" s="98"/>
      <c r="N92" s="1"/>
      <c r="O92" s="2"/>
      <c r="P92" s="2"/>
    </row>
    <row r="93" spans="1:16">
      <c r="A93" s="85"/>
      <c r="B93" s="85"/>
      <c r="C93" s="38"/>
      <c r="D93" s="85"/>
      <c r="E93" s="39"/>
      <c r="F93" s="41"/>
      <c r="G93" s="38"/>
      <c r="H93" s="85"/>
      <c r="I93" s="85"/>
      <c r="J93" s="40"/>
      <c r="K93" s="37"/>
      <c r="L93" s="93"/>
      <c r="M93" s="98"/>
      <c r="N93" s="1"/>
      <c r="O93" s="2"/>
      <c r="P93" s="2"/>
    </row>
    <row r="94" spans="1:16">
      <c r="A94" s="85"/>
      <c r="B94" s="85"/>
      <c r="C94" s="38"/>
      <c r="D94" s="85"/>
      <c r="E94" s="39"/>
      <c r="F94" s="41"/>
      <c r="G94" s="38"/>
      <c r="H94" s="85"/>
      <c r="I94" s="85"/>
      <c r="J94" s="40"/>
      <c r="K94" s="37"/>
      <c r="L94" s="93"/>
      <c r="M94" s="98"/>
      <c r="N94" s="1"/>
      <c r="O94" s="2"/>
      <c r="P94" s="2"/>
    </row>
    <row r="95" spans="1:16">
      <c r="A95" s="85"/>
      <c r="B95" s="85"/>
      <c r="C95" s="38"/>
      <c r="D95" s="85"/>
      <c r="E95" s="39"/>
      <c r="F95" s="41"/>
      <c r="G95" s="38"/>
      <c r="H95" s="85"/>
      <c r="I95" s="85"/>
      <c r="J95" s="40"/>
      <c r="K95" s="37"/>
      <c r="L95" s="93"/>
      <c r="M95" s="98"/>
      <c r="N95" s="1"/>
      <c r="O95" s="2"/>
      <c r="P95" s="2"/>
    </row>
    <row r="96" spans="1:16">
      <c r="A96" s="85"/>
      <c r="B96" s="85"/>
      <c r="C96" s="38"/>
      <c r="D96" s="85"/>
      <c r="E96" s="39"/>
      <c r="F96" s="41"/>
      <c r="G96" s="38"/>
      <c r="H96" s="85"/>
      <c r="I96" s="85"/>
      <c r="J96" s="40"/>
      <c r="K96" s="37"/>
      <c r="L96" s="93"/>
      <c r="M96" s="98"/>
      <c r="N96" s="1"/>
      <c r="O96" s="2"/>
      <c r="P96" s="2"/>
    </row>
    <row r="97" spans="1:16">
      <c r="A97" s="85"/>
      <c r="B97" s="85"/>
      <c r="C97" s="38"/>
      <c r="D97" s="85"/>
      <c r="E97" s="39"/>
      <c r="F97" s="41"/>
      <c r="G97" s="38"/>
      <c r="H97" s="85"/>
      <c r="I97" s="85"/>
      <c r="J97" s="40"/>
      <c r="K97" s="37"/>
      <c r="L97" s="93"/>
      <c r="M97" s="98"/>
      <c r="N97" s="1"/>
      <c r="O97" s="2"/>
      <c r="P97" s="2"/>
    </row>
    <row r="98" spans="1:16">
      <c r="A98" s="85"/>
      <c r="B98" s="85"/>
      <c r="C98" s="38"/>
      <c r="D98" s="85"/>
      <c r="E98" s="39"/>
      <c r="F98" s="41"/>
      <c r="G98" s="38"/>
      <c r="H98" s="85"/>
      <c r="I98" s="85"/>
      <c r="J98" s="40"/>
      <c r="K98" s="37"/>
      <c r="L98" s="93"/>
      <c r="M98" s="98"/>
      <c r="N98" s="1"/>
      <c r="O98" s="2"/>
      <c r="P98" s="2"/>
    </row>
    <row r="99" spans="1:16">
      <c r="A99" s="85"/>
      <c r="B99" s="85"/>
      <c r="C99" s="38"/>
      <c r="D99" s="85"/>
      <c r="E99" s="39"/>
      <c r="F99" s="41"/>
      <c r="G99" s="38"/>
      <c r="H99" s="85"/>
      <c r="I99" s="85"/>
      <c r="J99" s="40"/>
      <c r="K99" s="37"/>
      <c r="L99" s="93"/>
      <c r="M99" s="98"/>
      <c r="N99" s="1"/>
      <c r="O99" s="2"/>
      <c r="P99" s="2"/>
    </row>
    <row r="100" spans="1:16">
      <c r="A100" s="85"/>
      <c r="B100" s="85"/>
      <c r="C100" s="38"/>
      <c r="D100" s="85"/>
      <c r="E100" s="39"/>
      <c r="F100" s="41"/>
      <c r="G100" s="38"/>
      <c r="H100" s="85"/>
      <c r="I100" s="85"/>
      <c r="J100" s="40"/>
      <c r="K100" s="37"/>
      <c r="L100" s="93"/>
      <c r="M100" s="98"/>
      <c r="N100" s="1"/>
      <c r="O100" s="2"/>
      <c r="P100" s="2"/>
    </row>
    <row r="101" spans="1:16">
      <c r="A101" s="85"/>
      <c r="B101" s="85"/>
      <c r="C101" s="38"/>
      <c r="D101" s="85"/>
      <c r="E101" s="39"/>
      <c r="F101" s="41"/>
      <c r="G101" s="38"/>
      <c r="H101" s="85"/>
      <c r="I101" s="85"/>
      <c r="J101" s="40"/>
      <c r="K101" s="37"/>
      <c r="L101" s="93"/>
      <c r="M101" s="98"/>
      <c r="N101" s="1"/>
      <c r="O101" s="2"/>
      <c r="P101" s="2"/>
    </row>
    <row r="102" spans="1:16">
      <c r="A102" s="85"/>
      <c r="B102" s="85"/>
      <c r="C102" s="38"/>
      <c r="D102" s="85"/>
      <c r="E102" s="39"/>
      <c r="F102" s="41"/>
      <c r="G102" s="38"/>
      <c r="H102" s="85"/>
      <c r="I102" s="85"/>
      <c r="J102" s="40"/>
      <c r="K102" s="37"/>
      <c r="L102" s="93"/>
      <c r="M102" s="98"/>
      <c r="N102" s="1"/>
      <c r="O102" s="2"/>
      <c r="P102" s="2"/>
    </row>
    <row r="103" spans="1:16">
      <c r="A103" s="85"/>
      <c r="B103" s="85"/>
      <c r="C103" s="38"/>
      <c r="D103" s="85"/>
      <c r="E103" s="39"/>
      <c r="F103" s="41"/>
      <c r="G103" s="38"/>
      <c r="H103" s="85"/>
      <c r="I103" s="85"/>
      <c r="J103" s="40"/>
      <c r="K103" s="37"/>
      <c r="L103" s="93"/>
      <c r="M103" s="98"/>
      <c r="N103" s="1"/>
      <c r="O103" s="2"/>
      <c r="P103" s="2"/>
    </row>
    <row r="104" spans="1:16">
      <c r="A104" s="85"/>
      <c r="B104" s="85"/>
      <c r="C104" s="38"/>
      <c r="D104" s="85"/>
      <c r="E104" s="39"/>
      <c r="F104" s="41"/>
      <c r="G104" s="38"/>
      <c r="H104" s="85"/>
      <c r="I104" s="85"/>
      <c r="J104" s="40"/>
      <c r="K104" s="37"/>
      <c r="L104" s="93"/>
      <c r="M104" s="98"/>
      <c r="N104" s="1"/>
      <c r="O104" s="2"/>
      <c r="P104" s="2"/>
    </row>
    <row r="105" spans="1:16">
      <c r="A105" s="85"/>
      <c r="B105" s="85"/>
      <c r="C105" s="38"/>
      <c r="D105" s="85"/>
      <c r="E105" s="39"/>
      <c r="F105" s="41"/>
      <c r="G105" s="38"/>
      <c r="H105" s="85"/>
      <c r="I105" s="85"/>
      <c r="J105" s="40"/>
      <c r="K105" s="37"/>
      <c r="L105" s="93"/>
      <c r="M105" s="98"/>
      <c r="N105" s="1"/>
      <c r="O105" s="2"/>
      <c r="P105" s="2"/>
    </row>
    <row r="106" spans="1:16">
      <c r="A106" s="85"/>
      <c r="B106" s="85"/>
      <c r="C106" s="38"/>
      <c r="D106" s="85"/>
      <c r="E106" s="39"/>
      <c r="F106" s="41"/>
      <c r="G106" s="38"/>
      <c r="H106" s="85"/>
      <c r="I106" s="85"/>
      <c r="J106" s="40"/>
      <c r="K106" s="37"/>
      <c r="L106" s="93"/>
      <c r="M106" s="98"/>
      <c r="N106" s="1"/>
      <c r="O106" s="2"/>
      <c r="P106" s="2"/>
    </row>
    <row r="107" spans="1:16">
      <c r="A107" s="85"/>
      <c r="B107" s="85"/>
      <c r="C107" s="38"/>
      <c r="D107" s="85"/>
      <c r="E107" s="39"/>
      <c r="F107" s="41"/>
      <c r="G107" s="38"/>
      <c r="H107" s="85"/>
      <c r="I107" s="85"/>
      <c r="J107" s="40"/>
      <c r="K107" s="37"/>
      <c r="L107" s="93"/>
      <c r="M107" s="98"/>
      <c r="N107" s="1"/>
      <c r="O107" s="2"/>
      <c r="P107" s="2"/>
    </row>
    <row r="108" spans="1:16">
      <c r="A108" s="85"/>
      <c r="B108" s="85"/>
      <c r="C108" s="38"/>
      <c r="D108" s="85"/>
      <c r="E108" s="39"/>
      <c r="F108" s="41"/>
      <c r="G108" s="38"/>
      <c r="H108" s="85"/>
      <c r="I108" s="85"/>
      <c r="J108" s="40"/>
      <c r="K108" s="37"/>
      <c r="L108" s="93"/>
      <c r="M108" s="98"/>
      <c r="N108" s="1"/>
      <c r="O108" s="2"/>
      <c r="P108" s="2"/>
    </row>
    <row r="109" spans="1:16">
      <c r="A109" s="85"/>
      <c r="B109" s="85"/>
      <c r="C109" s="38"/>
      <c r="D109" s="85"/>
      <c r="E109" s="39"/>
      <c r="F109" s="41"/>
      <c r="G109" s="38"/>
      <c r="H109" s="85"/>
      <c r="I109" s="85"/>
      <c r="J109" s="40"/>
      <c r="K109" s="37"/>
      <c r="L109" s="93"/>
      <c r="M109" s="98"/>
      <c r="N109" s="1"/>
      <c r="O109" s="2"/>
      <c r="P109" s="2"/>
    </row>
    <row r="110" spans="1:16">
      <c r="A110" s="85"/>
      <c r="B110" s="85"/>
      <c r="C110" s="38"/>
      <c r="D110" s="85"/>
      <c r="E110" s="39"/>
      <c r="F110" s="41"/>
      <c r="G110" s="38"/>
      <c r="H110" s="85"/>
      <c r="I110" s="85"/>
      <c r="J110" s="40"/>
      <c r="K110" s="37"/>
      <c r="L110" s="93"/>
      <c r="M110" s="98"/>
      <c r="N110" s="1"/>
      <c r="O110" s="2"/>
      <c r="P110" s="2"/>
    </row>
    <row r="111" spans="1:16">
      <c r="A111" s="85"/>
      <c r="B111" s="85"/>
      <c r="C111" s="38"/>
      <c r="D111" s="85"/>
      <c r="E111" s="39"/>
      <c r="F111" s="41"/>
      <c r="G111" s="38"/>
      <c r="H111" s="85"/>
      <c r="I111" s="85"/>
      <c r="J111" s="40"/>
      <c r="K111" s="37"/>
      <c r="L111" s="93"/>
      <c r="M111" s="98"/>
      <c r="N111" s="1"/>
      <c r="O111" s="2"/>
      <c r="P111" s="2"/>
    </row>
    <row r="112" spans="1:16">
      <c r="A112" s="85"/>
      <c r="B112" s="85"/>
      <c r="C112" s="38"/>
      <c r="D112" s="85"/>
      <c r="E112" s="39"/>
      <c r="F112" s="41"/>
      <c r="G112" s="38"/>
      <c r="H112" s="85"/>
      <c r="I112" s="85"/>
      <c r="J112" s="40"/>
      <c r="K112" s="37"/>
      <c r="L112" s="93"/>
      <c r="M112" s="98"/>
      <c r="N112" s="1"/>
      <c r="O112" s="2"/>
      <c r="P112" s="2"/>
    </row>
    <row r="113" spans="1:16">
      <c r="A113" s="85"/>
      <c r="B113" s="85"/>
      <c r="C113" s="38"/>
      <c r="D113" s="85"/>
      <c r="E113" s="39"/>
      <c r="F113" s="41"/>
      <c r="G113" s="38"/>
      <c r="H113" s="85"/>
      <c r="I113" s="85"/>
      <c r="J113" s="40"/>
      <c r="K113" s="37"/>
      <c r="L113" s="93"/>
      <c r="M113" s="98"/>
      <c r="N113" s="1"/>
      <c r="O113" s="2"/>
      <c r="P113" s="2"/>
    </row>
    <row r="114" spans="1:16">
      <c r="A114" s="85"/>
      <c r="B114" s="85"/>
      <c r="C114" s="38"/>
      <c r="D114" s="85"/>
      <c r="E114" s="39"/>
      <c r="F114" s="41"/>
      <c r="G114" s="38"/>
      <c r="H114" s="85"/>
      <c r="I114" s="85"/>
      <c r="J114" s="40"/>
      <c r="K114" s="37"/>
      <c r="L114" s="93"/>
      <c r="M114" s="98"/>
      <c r="N114" s="1"/>
      <c r="O114" s="2"/>
      <c r="P114" s="2"/>
    </row>
    <row r="115" spans="1:16">
      <c r="A115" s="85"/>
      <c r="B115" s="85"/>
      <c r="C115" s="38"/>
      <c r="D115" s="85"/>
      <c r="E115" s="39"/>
      <c r="F115" s="41"/>
      <c r="G115" s="38"/>
      <c r="H115" s="85"/>
      <c r="I115" s="85"/>
      <c r="J115" s="40"/>
      <c r="K115" s="37"/>
      <c r="L115" s="93"/>
      <c r="M115" s="98"/>
      <c r="N115" s="1"/>
      <c r="O115" s="2"/>
      <c r="P115" s="2"/>
    </row>
    <row r="116" spans="1:16">
      <c r="A116" s="85"/>
      <c r="B116" s="85"/>
      <c r="C116" s="38"/>
      <c r="D116" s="85"/>
      <c r="E116" s="39"/>
      <c r="F116" s="41"/>
      <c r="G116" s="38"/>
      <c r="H116" s="85"/>
      <c r="I116" s="85"/>
      <c r="J116" s="40"/>
      <c r="K116" s="37"/>
      <c r="L116" s="93"/>
      <c r="N116" s="2"/>
      <c r="O116" s="2"/>
      <c r="P116" s="2"/>
    </row>
    <row r="117" spans="1:16">
      <c r="A117" s="85"/>
      <c r="B117" s="85"/>
      <c r="C117" s="38"/>
      <c r="D117" s="85"/>
      <c r="E117" s="39"/>
      <c r="F117" s="41"/>
      <c r="G117" s="38"/>
      <c r="H117" s="85"/>
      <c r="I117" s="85"/>
      <c r="J117" s="40"/>
      <c r="K117" s="37"/>
      <c r="L117" s="93"/>
      <c r="N117" s="2"/>
      <c r="O117" s="2"/>
      <c r="P117" s="2"/>
    </row>
    <row r="118" spans="1:16">
      <c r="A118" s="85"/>
      <c r="B118" s="85"/>
      <c r="C118" s="38"/>
      <c r="D118" s="85"/>
      <c r="E118" s="39"/>
      <c r="F118" s="41"/>
      <c r="G118" s="38"/>
      <c r="H118" s="85"/>
      <c r="I118" s="85"/>
      <c r="J118" s="40"/>
      <c r="K118" s="37"/>
      <c r="L118" s="93"/>
      <c r="M118" s="98"/>
      <c r="N118" s="1"/>
      <c r="O118" s="2"/>
      <c r="P118" s="2"/>
    </row>
    <row r="119" spans="1:16">
      <c r="A119" s="85"/>
      <c r="B119" s="85"/>
      <c r="C119" s="38"/>
      <c r="D119" s="85"/>
      <c r="E119" s="39"/>
      <c r="F119" s="41"/>
      <c r="G119" s="38"/>
      <c r="H119" s="85"/>
      <c r="I119" s="85"/>
      <c r="J119" s="40"/>
      <c r="K119" s="37"/>
      <c r="L119" s="93"/>
      <c r="M119" s="98"/>
      <c r="N119" s="1"/>
      <c r="O119" s="2"/>
      <c r="P119" s="2"/>
    </row>
    <row r="120" spans="1:16">
      <c r="A120" s="85"/>
      <c r="B120" s="85"/>
      <c r="C120" s="38"/>
      <c r="D120" s="85"/>
      <c r="E120" s="39"/>
      <c r="F120" s="41"/>
      <c r="G120" s="38"/>
      <c r="H120" s="85"/>
      <c r="I120" s="85"/>
      <c r="J120" s="40"/>
      <c r="K120" s="37"/>
      <c r="L120" s="93"/>
      <c r="M120" s="98"/>
      <c r="N120" s="1"/>
      <c r="O120" s="2"/>
      <c r="P120" s="2"/>
    </row>
    <row r="121" spans="1:16">
      <c r="A121" s="85"/>
      <c r="B121" s="85"/>
      <c r="C121" s="38"/>
      <c r="D121" s="85"/>
      <c r="E121" s="39"/>
      <c r="F121" s="41"/>
      <c r="G121" s="38"/>
      <c r="H121" s="85"/>
      <c r="I121" s="85"/>
      <c r="J121" s="40"/>
      <c r="K121" s="37"/>
      <c r="L121" s="93"/>
      <c r="M121" s="98"/>
      <c r="N121" s="1"/>
      <c r="O121" s="2"/>
      <c r="P121" s="2"/>
    </row>
    <row r="122" spans="1:16">
      <c r="A122" s="36"/>
      <c r="B122" s="37"/>
      <c r="C122" s="38"/>
      <c r="D122" s="38"/>
      <c r="E122" s="39"/>
      <c r="H122" s="36"/>
    </row>
    <row r="123" spans="1:16">
      <c r="A123" s="36"/>
      <c r="B123" s="37"/>
      <c r="C123" s="38"/>
      <c r="D123" s="38"/>
      <c r="E123" s="39"/>
      <c r="H123" s="36"/>
    </row>
    <row r="124" spans="1:16">
      <c r="A124" s="36"/>
      <c r="B124" s="37"/>
      <c r="C124" s="38"/>
      <c r="D124" s="38"/>
      <c r="E124" s="39"/>
      <c r="H124" s="36"/>
    </row>
    <row r="125" spans="1:16">
      <c r="A125" s="36"/>
      <c r="B125" s="37"/>
      <c r="C125" s="38"/>
      <c r="D125" s="38"/>
      <c r="E125" s="39"/>
      <c r="H125" s="36"/>
    </row>
    <row r="126" spans="1:16">
      <c r="A126" s="36"/>
      <c r="B126" s="37"/>
      <c r="C126" s="38"/>
      <c r="D126" s="38"/>
      <c r="E126" s="39"/>
      <c r="H126" s="36"/>
    </row>
    <row r="127" spans="1:16">
      <c r="A127" s="36"/>
      <c r="B127" s="37"/>
      <c r="C127" s="38"/>
      <c r="D127" s="38"/>
      <c r="E127" s="39"/>
      <c r="H127" s="36"/>
    </row>
    <row r="128" spans="1:16">
      <c r="A128" s="36"/>
      <c r="B128" s="37"/>
      <c r="C128" s="38"/>
      <c r="D128" s="38"/>
      <c r="E128" s="39"/>
      <c r="H128" s="36"/>
    </row>
    <row r="129" spans="1:8">
      <c r="A129" s="36"/>
      <c r="B129" s="37"/>
      <c r="C129" s="38"/>
      <c r="D129" s="38"/>
      <c r="E129" s="39"/>
      <c r="H129" s="36"/>
    </row>
    <row r="130" spans="1:8">
      <c r="A130" s="36"/>
      <c r="B130" s="37"/>
      <c r="C130" s="38"/>
      <c r="D130" s="38"/>
      <c r="E130" s="39"/>
      <c r="H130" s="36"/>
    </row>
    <row r="131" spans="1:8">
      <c r="A131" s="36"/>
      <c r="B131" s="37"/>
      <c r="C131" s="38"/>
      <c r="D131" s="38"/>
      <c r="E131" s="39"/>
      <c r="H131" s="36"/>
    </row>
    <row r="132" spans="1:8">
      <c r="A132" s="36"/>
      <c r="B132" s="37"/>
      <c r="C132" s="38"/>
      <c r="D132" s="38"/>
      <c r="E132" s="39"/>
      <c r="H132" s="36"/>
    </row>
    <row r="133" spans="1:8">
      <c r="A133" s="36"/>
      <c r="B133" s="37"/>
      <c r="C133" s="38"/>
      <c r="D133" s="38"/>
      <c r="E133" s="39"/>
      <c r="H133" s="36"/>
    </row>
    <row r="134" spans="1:8">
      <c r="A134" s="36"/>
      <c r="B134" s="37"/>
      <c r="C134" s="38"/>
      <c r="D134" s="38"/>
      <c r="E134" s="39"/>
      <c r="H134" s="36"/>
    </row>
    <row r="135" spans="1:8">
      <c r="A135" s="36"/>
      <c r="B135" s="37"/>
      <c r="C135" s="38"/>
      <c r="D135" s="38"/>
      <c r="E135" s="39"/>
      <c r="H135" s="36"/>
    </row>
    <row r="136" spans="1:8">
      <c r="A136" s="36"/>
      <c r="B136" s="37"/>
      <c r="C136" s="38"/>
      <c r="D136" s="38"/>
      <c r="E136" s="39"/>
      <c r="H136" s="36"/>
    </row>
    <row r="137" spans="1:8">
      <c r="A137" s="36"/>
      <c r="B137" s="37"/>
      <c r="C137" s="38"/>
      <c r="D137" s="38"/>
      <c r="E137" s="39"/>
      <c r="H137" s="36"/>
    </row>
    <row r="138" spans="1:8">
      <c r="A138" s="36"/>
      <c r="B138" s="37"/>
      <c r="C138" s="38"/>
      <c r="D138" s="38"/>
      <c r="E138" s="39"/>
      <c r="H138" s="36"/>
    </row>
    <row r="139" spans="1:8">
      <c r="A139" s="36"/>
      <c r="B139" s="37"/>
      <c r="C139" s="38"/>
      <c r="D139" s="38"/>
      <c r="E139" s="39"/>
      <c r="H139" s="36"/>
    </row>
    <row r="140" spans="1:8">
      <c r="A140" s="36"/>
      <c r="B140" s="37"/>
      <c r="C140" s="38"/>
      <c r="D140" s="38"/>
      <c r="E140" s="39"/>
      <c r="H140" s="36"/>
    </row>
    <row r="141" spans="1:8">
      <c r="A141" s="36"/>
      <c r="B141" s="37"/>
      <c r="C141" s="38"/>
      <c r="D141" s="38"/>
      <c r="E141" s="39"/>
      <c r="H141" s="36"/>
    </row>
    <row r="142" spans="1:8">
      <c r="A142" s="36"/>
      <c r="B142" s="37"/>
      <c r="C142" s="38"/>
      <c r="D142" s="38"/>
      <c r="E142" s="39"/>
      <c r="H142" s="36"/>
    </row>
    <row r="143" spans="1:8">
      <c r="A143" s="36"/>
      <c r="B143" s="37"/>
      <c r="C143" s="38"/>
      <c r="D143" s="38"/>
      <c r="E143" s="39"/>
      <c r="H143" s="36"/>
    </row>
    <row r="144" spans="1:8">
      <c r="A144" s="36"/>
      <c r="B144" s="37"/>
      <c r="C144" s="38"/>
      <c r="D144" s="38"/>
      <c r="E144" s="39"/>
      <c r="H144" s="36"/>
    </row>
    <row r="145" spans="1:8">
      <c r="A145" s="36"/>
      <c r="B145" s="37"/>
      <c r="C145" s="38"/>
      <c r="D145" s="38"/>
      <c r="E145" s="39"/>
      <c r="H145" s="36"/>
    </row>
    <row r="146" spans="1:8">
      <c r="A146" s="36"/>
      <c r="B146" s="37"/>
      <c r="C146" s="38"/>
      <c r="D146" s="38"/>
      <c r="E146" s="39"/>
      <c r="H146" s="36"/>
    </row>
    <row r="147" spans="1:8">
      <c r="A147" s="36"/>
      <c r="B147" s="37"/>
      <c r="C147" s="38"/>
      <c r="D147" s="38"/>
      <c r="E147" s="39"/>
      <c r="H147" s="36"/>
    </row>
    <row r="148" spans="1:8">
      <c r="A148" s="36"/>
      <c r="B148" s="37"/>
      <c r="C148" s="38"/>
      <c r="D148" s="38"/>
      <c r="E148" s="39"/>
      <c r="H148" s="36"/>
    </row>
    <row r="149" spans="1:8">
      <c r="A149" s="36"/>
      <c r="B149" s="37"/>
      <c r="C149" s="38"/>
      <c r="D149" s="38"/>
      <c r="E149" s="39"/>
      <c r="H149" s="36"/>
    </row>
    <row r="150" spans="1:8">
      <c r="A150" s="36"/>
      <c r="B150" s="37"/>
      <c r="C150" s="38"/>
      <c r="D150" s="38"/>
      <c r="E150" s="39"/>
      <c r="H150" s="36"/>
    </row>
    <row r="151" spans="1:8">
      <c r="A151" s="36"/>
      <c r="B151" s="37"/>
      <c r="C151" s="38"/>
      <c r="D151" s="38"/>
      <c r="E151" s="39"/>
      <c r="H151" s="36"/>
    </row>
    <row r="152" spans="1:8">
      <c r="A152" s="36"/>
      <c r="B152" s="37"/>
      <c r="C152" s="38"/>
      <c r="D152" s="38"/>
      <c r="E152" s="39"/>
      <c r="H152" s="36"/>
    </row>
    <row r="153" spans="1:8">
      <c r="A153" s="36"/>
      <c r="B153" s="37"/>
      <c r="C153" s="38"/>
      <c r="D153" s="38"/>
      <c r="E153" s="39"/>
      <c r="H153" s="36"/>
    </row>
    <row r="154" spans="1:8">
      <c r="A154" s="36"/>
      <c r="B154" s="37"/>
      <c r="C154" s="38"/>
      <c r="D154" s="38"/>
      <c r="E154" s="39"/>
      <c r="H154" s="36"/>
    </row>
    <row r="155" spans="1:8">
      <c r="A155" s="36"/>
      <c r="B155" s="37"/>
      <c r="C155" s="38"/>
      <c r="D155" s="38"/>
      <c r="E155" s="39"/>
      <c r="H155" s="36"/>
    </row>
    <row r="156" spans="1:8">
      <c r="A156" s="36"/>
      <c r="B156" s="37"/>
      <c r="C156" s="38"/>
      <c r="D156" s="38"/>
      <c r="E156" s="39"/>
      <c r="H156" s="36"/>
    </row>
    <row r="157" spans="1:8">
      <c r="A157" s="36"/>
      <c r="B157" s="37"/>
      <c r="C157" s="38"/>
      <c r="D157" s="38"/>
      <c r="E157" s="39"/>
      <c r="H157" s="36"/>
    </row>
    <row r="158" spans="1:8">
      <c r="A158" s="36"/>
      <c r="B158" s="37"/>
      <c r="C158" s="38"/>
      <c r="D158" s="38"/>
      <c r="E158" s="39"/>
      <c r="H158" s="36"/>
    </row>
    <row r="159" spans="1:8">
      <c r="A159" s="36"/>
      <c r="B159" s="37"/>
      <c r="C159" s="38"/>
      <c r="D159" s="38"/>
      <c r="E159" s="39"/>
      <c r="H159" s="36"/>
    </row>
    <row r="160" spans="1:8">
      <c r="A160" s="36"/>
      <c r="B160" s="37"/>
      <c r="C160" s="38"/>
      <c r="D160" s="38"/>
      <c r="E160" s="39"/>
      <c r="H160" s="36"/>
    </row>
    <row r="161" spans="1:8">
      <c r="A161" s="36"/>
      <c r="B161" s="37"/>
      <c r="C161" s="38"/>
      <c r="D161" s="38"/>
      <c r="E161" s="39"/>
      <c r="H161" s="36"/>
    </row>
    <row r="162" spans="1:8">
      <c r="A162" s="36"/>
      <c r="B162" s="37"/>
      <c r="C162" s="38"/>
      <c r="D162" s="38"/>
      <c r="E162" s="39"/>
      <c r="H162" s="36"/>
    </row>
    <row r="163" spans="1:8">
      <c r="A163" s="36"/>
      <c r="B163" s="37"/>
      <c r="C163" s="38"/>
      <c r="D163" s="38"/>
      <c r="E163" s="39"/>
      <c r="H163" s="36"/>
    </row>
    <row r="164" spans="1:8">
      <c r="A164" s="36"/>
      <c r="B164" s="37"/>
      <c r="C164" s="38"/>
      <c r="D164" s="38"/>
      <c r="E164" s="39"/>
      <c r="H164" s="36"/>
    </row>
    <row r="165" spans="1:8">
      <c r="A165" s="36"/>
      <c r="B165" s="37"/>
      <c r="C165" s="38"/>
      <c r="D165" s="38"/>
      <c r="E165" s="39"/>
      <c r="H165" s="36"/>
    </row>
    <row r="166" spans="1:8">
      <c r="A166" s="36"/>
      <c r="B166" s="37"/>
      <c r="C166" s="38"/>
      <c r="D166" s="38"/>
      <c r="E166" s="39"/>
      <c r="H166" s="36"/>
    </row>
    <row r="167" spans="1:8">
      <c r="A167" s="36"/>
      <c r="B167" s="37"/>
      <c r="C167" s="38"/>
      <c r="D167" s="38"/>
      <c r="E167" s="39"/>
      <c r="H167" s="36"/>
    </row>
    <row r="168" spans="1:8">
      <c r="A168" s="36"/>
      <c r="B168" s="37"/>
      <c r="C168" s="38"/>
      <c r="D168" s="38"/>
      <c r="E168" s="39"/>
      <c r="H168" s="36"/>
    </row>
    <row r="169" spans="1:8">
      <c r="A169" s="36"/>
      <c r="B169" s="37"/>
      <c r="C169" s="38"/>
      <c r="D169" s="38"/>
      <c r="E169" s="39"/>
      <c r="H169" s="36"/>
    </row>
    <row r="170" spans="1:8">
      <c r="A170" s="36"/>
      <c r="B170" s="37"/>
      <c r="C170" s="38"/>
      <c r="D170" s="38"/>
      <c r="E170" s="39"/>
      <c r="H170" s="36"/>
    </row>
    <row r="171" spans="1:8">
      <c r="A171" s="36"/>
      <c r="B171" s="37"/>
      <c r="C171" s="38"/>
      <c r="D171" s="38"/>
      <c r="E171" s="39"/>
      <c r="H171" s="36"/>
    </row>
    <row r="172" spans="1:8">
      <c r="A172" s="36"/>
      <c r="B172" s="37"/>
      <c r="C172" s="38"/>
      <c r="D172" s="38"/>
      <c r="E172" s="39"/>
      <c r="H172" s="36"/>
    </row>
    <row r="173" spans="1:8">
      <c r="A173" s="36"/>
      <c r="B173" s="37"/>
      <c r="C173" s="38"/>
      <c r="D173" s="38"/>
      <c r="E173" s="39"/>
      <c r="H173" s="36"/>
    </row>
    <row r="174" spans="1:8">
      <c r="A174" s="36"/>
      <c r="B174" s="37"/>
      <c r="C174" s="38"/>
      <c r="D174" s="38"/>
      <c r="E174" s="39"/>
      <c r="H174" s="36"/>
    </row>
    <row r="175" spans="1:8">
      <c r="A175" s="36"/>
      <c r="B175" s="37"/>
      <c r="C175" s="38"/>
      <c r="D175" s="38"/>
      <c r="E175" s="39"/>
      <c r="H175" s="36"/>
    </row>
    <row r="176" spans="1:8">
      <c r="A176" s="36"/>
      <c r="B176" s="37"/>
      <c r="C176" s="38"/>
      <c r="D176" s="38"/>
      <c r="E176" s="39"/>
      <c r="H176" s="36"/>
    </row>
    <row r="177" spans="1:8">
      <c r="A177" s="36"/>
      <c r="B177" s="37"/>
      <c r="C177" s="38"/>
      <c r="D177" s="38"/>
      <c r="E177" s="39"/>
      <c r="H177" s="36"/>
    </row>
    <row r="178" spans="1:8">
      <c r="A178" s="36"/>
      <c r="B178" s="37"/>
      <c r="C178" s="38"/>
      <c r="D178" s="38"/>
      <c r="E178" s="39"/>
      <c r="H178" s="36"/>
    </row>
  </sheetData>
  <autoFilter ref="A1:P121" xr:uid="{74838418-A6EA-4546-9AA8-72CA4EB114C7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0B34F937FAAC4A966AA1C750C8CBF4" ma:contentTypeVersion="4" ma:contentTypeDescription="Crear nuevo documento." ma:contentTypeScope="" ma:versionID="cafa6b12330881aa66207b52edf4809b">
  <xsd:schema xmlns:xsd="http://www.w3.org/2001/XMLSchema" xmlns:xs="http://www.w3.org/2001/XMLSchema" xmlns:p="http://schemas.microsoft.com/office/2006/metadata/properties" xmlns:ns2="b47145c0-99ad-4918-9d66-8799ef7992fa" targetNamespace="http://schemas.microsoft.com/office/2006/metadata/properties" ma:root="true" ma:fieldsID="504cfe9138e08d11b8d67352cdfcf746" ns2:_="">
    <xsd:import namespace="b47145c0-99ad-4918-9d66-8799ef7992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7145c0-99ad-4918-9d66-8799ef799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304A1E-FF3A-4465-8B43-89BB558A5D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8BD655-C835-4AEE-93D4-EBB82D0F7C3D}">
  <ds:schemaRefs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b47145c0-99ad-4918-9d66-8799ef7992fa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F7CCAD8-EBD4-469B-9567-04935DC03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7145c0-99ad-4918-9d66-8799ef7992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BBDD (2)</vt:lpstr>
      <vt:lpstr>BBDD</vt:lpstr>
      <vt:lpstr>CONSULTA BO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Martin Lopez</dc:creator>
  <cp:lastModifiedBy>Ana Martin</cp:lastModifiedBy>
  <dcterms:created xsi:type="dcterms:W3CDTF">2022-03-07T12:33:02Z</dcterms:created>
  <dcterms:modified xsi:type="dcterms:W3CDTF">2022-04-21T17:23:18Z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0x010100700B34F937FAAC4A966AA1C750C8CBF4</vt:lpwstr>
  </property>
</Properties>
</file>